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Dima\4 Проекты\ЗАДАЧИ\2022-03 Опросник ISO20022\"/>
    </mc:Choice>
  </mc:AlternateContent>
  <workbookProtection workbookAlgorithmName="SHA-512" workbookHashValue="9QwHs6y95+5HNe7E+EXS6WEF/vx3k8O2sMCntPrp/mnQ1XatstJerkU5HT8uEQ6duxXfzrtdOpxo6mxLgQaNXQ==" workbookSaltValue="qFCpFLgh4BYFvV8PSgFeRA==" workbookSpinCount="100000" lockStructure="1"/>
  <bookViews>
    <workbookView xWindow="0" yWindow="0" windowWidth="24630" windowHeight="11550"/>
  </bookViews>
  <sheets>
    <sheet name="Начало" sheetId="5" r:id="rId1"/>
    <sheet name="Вопрос-1" sheetId="6" r:id="rId2"/>
    <sheet name="Вопрос-2" sheetId="8" r:id="rId3"/>
    <sheet name="Вопрос-3" sheetId="9" r:id="rId4"/>
    <sheet name="Вопрос-4" sheetId="10" r:id="rId5"/>
    <sheet name="Вопрос-5" sheetId="11" r:id="rId6"/>
    <sheet name="Вопрос-6" sheetId="12" r:id="rId7"/>
    <sheet name="Вопрос-7" sheetId="13" r:id="rId8"/>
    <sheet name="Вопрос-8" sheetId="14" r:id="rId9"/>
    <sheet name="Вопрос-9" sheetId="15" r:id="rId10"/>
    <sheet name="Вопрос-10" sheetId="16" r:id="rId11"/>
    <sheet name="Вопрос-11" sheetId="17" r:id="rId12"/>
    <sheet name="Вопрос-12" sheetId="19" r:id="rId13"/>
    <sheet name="Результат" sheetId="4" r:id="rId14"/>
    <sheet name="Орг" sheetId="18" state="hidden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5" l="1"/>
  <c r="E77" i="4"/>
  <c r="E76" i="4"/>
  <c r="E75" i="4"/>
  <c r="E74" i="4"/>
  <c r="E73" i="4"/>
  <c r="C77" i="4"/>
  <c r="C76" i="4"/>
  <c r="C75" i="4"/>
  <c r="C73" i="4"/>
  <c r="E30" i="19"/>
  <c r="E25" i="19"/>
  <c r="E20" i="19"/>
  <c r="E15" i="19"/>
  <c r="E10" i="19"/>
  <c r="D6" i="19"/>
  <c r="E35" i="17"/>
  <c r="F30" i="19"/>
  <c r="F25" i="19"/>
  <c r="F20" i="19"/>
  <c r="F15" i="19"/>
  <c r="C74" i="4" s="1"/>
  <c r="F10" i="19"/>
  <c r="F5" i="19" l="1"/>
  <c r="E35" i="19" s="1"/>
  <c r="E3" i="19" s="1"/>
  <c r="E30" i="12"/>
  <c r="E25" i="12"/>
  <c r="E20" i="12"/>
  <c r="E15" i="12"/>
  <c r="E10" i="12"/>
  <c r="E36" i="19" l="1"/>
  <c r="A1" i="4"/>
  <c r="F15" i="5"/>
  <c r="F14" i="5" s="1"/>
  <c r="F20" i="5"/>
  <c r="F18" i="5"/>
  <c r="F16" i="5"/>
  <c r="F12" i="5"/>
  <c r="E15" i="5" l="1"/>
  <c r="F5" i="17"/>
  <c r="F5" i="16"/>
  <c r="F5" i="15"/>
  <c r="F5" i="14"/>
  <c r="F5" i="13"/>
  <c r="F5" i="12"/>
  <c r="F5" i="10"/>
  <c r="F5" i="9"/>
  <c r="F5" i="8"/>
  <c r="F10" i="5" l="1"/>
  <c r="F8" i="5" s="1"/>
  <c r="E8" i="5"/>
  <c r="H6" i="5"/>
  <c r="D10" i="5" l="1"/>
  <c r="F6" i="5"/>
  <c r="F4" i="5" s="1"/>
  <c r="B1" i="4" s="1"/>
  <c r="D85" i="4"/>
  <c r="D84" i="4"/>
  <c r="D83" i="4"/>
  <c r="D82" i="4"/>
  <c r="D81" i="4"/>
  <c r="D80" i="4"/>
  <c r="E72" i="4"/>
  <c r="E71" i="4"/>
  <c r="E70" i="4"/>
  <c r="E69" i="4"/>
  <c r="E68" i="4"/>
  <c r="C71" i="4"/>
  <c r="C70" i="4"/>
  <c r="E30" i="17"/>
  <c r="E25" i="17"/>
  <c r="E20" i="17"/>
  <c r="E15" i="17"/>
  <c r="E10" i="17"/>
  <c r="D6" i="17"/>
  <c r="F30" i="17"/>
  <c r="C72" i="4" s="1"/>
  <c r="F25" i="17"/>
  <c r="F20" i="17"/>
  <c r="F15" i="17"/>
  <c r="C69" i="4" s="1"/>
  <c r="F10" i="17"/>
  <c r="E67" i="4"/>
  <c r="E66" i="4"/>
  <c r="E65" i="4"/>
  <c r="E64" i="4"/>
  <c r="E63" i="4"/>
  <c r="C67" i="4"/>
  <c r="C66" i="4"/>
  <c r="C65" i="4"/>
  <c r="C63" i="4"/>
  <c r="E30" i="16"/>
  <c r="E25" i="16"/>
  <c r="E20" i="16"/>
  <c r="E15" i="16"/>
  <c r="E10" i="16"/>
  <c r="D6" i="16"/>
  <c r="F30" i="16"/>
  <c r="F25" i="16"/>
  <c r="F20" i="16"/>
  <c r="F15" i="16"/>
  <c r="C64" i="4" s="1"/>
  <c r="F10" i="16"/>
  <c r="E62" i="4"/>
  <c r="E61" i="4"/>
  <c r="E60" i="4"/>
  <c r="E59" i="4"/>
  <c r="E58" i="4"/>
  <c r="C61" i="4"/>
  <c r="C60" i="4"/>
  <c r="C59" i="4"/>
  <c r="C58" i="4"/>
  <c r="E30" i="15"/>
  <c r="E25" i="15"/>
  <c r="E20" i="15"/>
  <c r="E15" i="15"/>
  <c r="E10" i="15"/>
  <c r="D6" i="15"/>
  <c r="F30" i="15"/>
  <c r="C62" i="4" s="1"/>
  <c r="F25" i="15"/>
  <c r="F20" i="15"/>
  <c r="F15" i="15"/>
  <c r="F10" i="15"/>
  <c r="E30" i="14"/>
  <c r="E25" i="14"/>
  <c r="E20" i="14"/>
  <c r="E15" i="14"/>
  <c r="E10" i="14"/>
  <c r="E57" i="4"/>
  <c r="E56" i="4"/>
  <c r="E55" i="4"/>
  <c r="E54" i="4"/>
  <c r="E53" i="4"/>
  <c r="C57" i="4"/>
  <c r="C56" i="4"/>
  <c r="C55" i="4"/>
  <c r="C53" i="4"/>
  <c r="D6" i="14"/>
  <c r="F30" i="14"/>
  <c r="F25" i="14"/>
  <c r="F20" i="14"/>
  <c r="F15" i="14"/>
  <c r="C54" i="4" s="1"/>
  <c r="F10" i="14"/>
  <c r="E52" i="4"/>
  <c r="E51" i="4"/>
  <c r="E50" i="4"/>
  <c r="E49" i="4"/>
  <c r="E48" i="4"/>
  <c r="C52" i="4"/>
  <c r="C51" i="4"/>
  <c r="C50" i="4"/>
  <c r="C48" i="4"/>
  <c r="E30" i="13"/>
  <c r="E25" i="13"/>
  <c r="E20" i="13"/>
  <c r="E15" i="13"/>
  <c r="E10" i="13"/>
  <c r="D6" i="13"/>
  <c r="F30" i="13"/>
  <c r="F25" i="13"/>
  <c r="F20" i="13"/>
  <c r="F15" i="13"/>
  <c r="C49" i="4" s="1"/>
  <c r="F10" i="13"/>
  <c r="E47" i="4"/>
  <c r="E46" i="4"/>
  <c r="E45" i="4"/>
  <c r="E44" i="4"/>
  <c r="E43" i="4"/>
  <c r="C47" i="4"/>
  <c r="C45" i="4"/>
  <c r="C44" i="4"/>
  <c r="C43" i="4"/>
  <c r="D6" i="12"/>
  <c r="E42" i="4"/>
  <c r="E41" i="4"/>
  <c r="E40" i="4"/>
  <c r="E39" i="4"/>
  <c r="E38" i="4"/>
  <c r="C41" i="4"/>
  <c r="C39" i="4"/>
  <c r="E37" i="4"/>
  <c r="E36" i="4"/>
  <c r="E35" i="4"/>
  <c r="E34" i="4"/>
  <c r="E33" i="4"/>
  <c r="C37" i="4"/>
  <c r="C36" i="4"/>
  <c r="C34" i="4"/>
  <c r="E103" i="11"/>
  <c r="E98" i="11"/>
  <c r="E93" i="11"/>
  <c r="E88" i="11"/>
  <c r="E83" i="11"/>
  <c r="D81" i="11"/>
  <c r="F103" i="11"/>
  <c r="C42" i="4" s="1"/>
  <c r="F98" i="11"/>
  <c r="F93" i="11"/>
  <c r="C40" i="4" s="1"/>
  <c r="F88" i="11"/>
  <c r="F83" i="11"/>
  <c r="F46" i="11"/>
  <c r="F42" i="11" s="1"/>
  <c r="E74" i="11"/>
  <c r="E69" i="11"/>
  <c r="E64" i="11"/>
  <c r="E59" i="11"/>
  <c r="E54" i="11"/>
  <c r="D52" i="11"/>
  <c r="E28" i="4"/>
  <c r="D28" i="4"/>
  <c r="C28" i="4"/>
  <c r="D43" i="11"/>
  <c r="F54" i="11"/>
  <c r="C33" i="4" s="1"/>
  <c r="F74" i="11"/>
  <c r="F69" i="11"/>
  <c r="F64" i="11"/>
  <c r="C35" i="4" s="1"/>
  <c r="F59" i="11"/>
  <c r="E27" i="4"/>
  <c r="E26" i="4"/>
  <c r="E25" i="4"/>
  <c r="E24" i="4"/>
  <c r="E23" i="4"/>
  <c r="E30" i="11"/>
  <c r="E25" i="11"/>
  <c r="E20" i="11"/>
  <c r="E15" i="11"/>
  <c r="E10" i="11"/>
  <c r="D6" i="11"/>
  <c r="F30" i="12"/>
  <c r="F25" i="12"/>
  <c r="C46" i="4" s="1"/>
  <c r="F20" i="12"/>
  <c r="F15" i="12"/>
  <c r="F10" i="12"/>
  <c r="F30" i="11"/>
  <c r="C27" i="4" s="1"/>
  <c r="F25" i="11"/>
  <c r="C26" i="4" s="1"/>
  <c r="F20" i="11"/>
  <c r="C25" i="4" s="1"/>
  <c r="F15" i="11"/>
  <c r="C24" i="4" s="1"/>
  <c r="F10" i="11"/>
  <c r="C23" i="4" s="1"/>
  <c r="E22" i="4"/>
  <c r="E21" i="4"/>
  <c r="E20" i="4"/>
  <c r="E19" i="4"/>
  <c r="E18" i="4"/>
  <c r="C22" i="4"/>
  <c r="C20" i="4"/>
  <c r="C19" i="4"/>
  <c r="E30" i="10"/>
  <c r="E25" i="10"/>
  <c r="E20" i="10"/>
  <c r="E15" i="10"/>
  <c r="E10" i="10"/>
  <c r="D6" i="10"/>
  <c r="F30" i="10"/>
  <c r="F25" i="10"/>
  <c r="C21" i="4" s="1"/>
  <c r="F20" i="10"/>
  <c r="F15" i="10"/>
  <c r="F10" i="10"/>
  <c r="C18" i="4" s="1"/>
  <c r="E17" i="4"/>
  <c r="E16" i="4"/>
  <c r="E15" i="4"/>
  <c r="E14" i="4"/>
  <c r="E13" i="4"/>
  <c r="C15" i="4"/>
  <c r="C13" i="4"/>
  <c r="C12" i="4"/>
  <c r="C10" i="4"/>
  <c r="C9" i="4"/>
  <c r="C5" i="4"/>
  <c r="E30" i="9"/>
  <c r="E25" i="9"/>
  <c r="E20" i="9"/>
  <c r="E15" i="9"/>
  <c r="E10" i="9"/>
  <c r="D6" i="9"/>
  <c r="F30" i="9"/>
  <c r="C17" i="4" s="1"/>
  <c r="F25" i="9"/>
  <c r="C16" i="4" s="1"/>
  <c r="F20" i="9"/>
  <c r="F15" i="9"/>
  <c r="C14" i="4" s="1"/>
  <c r="F10" i="9"/>
  <c r="E12" i="4"/>
  <c r="E11" i="4"/>
  <c r="E10" i="4"/>
  <c r="E9" i="4"/>
  <c r="E8" i="4"/>
  <c r="E7" i="4"/>
  <c r="E6" i="4"/>
  <c r="E5" i="4"/>
  <c r="E4" i="4"/>
  <c r="E3" i="4"/>
  <c r="E30" i="8"/>
  <c r="E25" i="8"/>
  <c r="E20" i="8"/>
  <c r="E15" i="8"/>
  <c r="E10" i="8"/>
  <c r="D6" i="8"/>
  <c r="F30" i="8"/>
  <c r="F25" i="8"/>
  <c r="C11" i="4" s="1"/>
  <c r="F20" i="8"/>
  <c r="F15" i="8"/>
  <c r="F10" i="8"/>
  <c r="C8" i="4" s="1"/>
  <c r="E35" i="14" l="1"/>
  <c r="E3" i="14" s="1"/>
  <c r="E35" i="12"/>
  <c r="E3" i="12" s="1"/>
  <c r="E36" i="10"/>
  <c r="E36" i="9"/>
  <c r="C68" i="4"/>
  <c r="E36" i="17"/>
  <c r="E3" i="17"/>
  <c r="E35" i="16"/>
  <c r="E3" i="16" s="1"/>
  <c r="E3" i="15"/>
  <c r="E35" i="13"/>
  <c r="E3" i="13" s="1"/>
  <c r="F80" i="11"/>
  <c r="C38" i="4"/>
  <c r="F6" i="11"/>
  <c r="F51" i="11"/>
  <c r="F30" i="6"/>
  <c r="C7" i="4" s="1"/>
  <c r="F25" i="6"/>
  <c r="C6" i="4" s="1"/>
  <c r="F20" i="6"/>
  <c r="F15" i="6"/>
  <c r="F10" i="6"/>
  <c r="E30" i="6"/>
  <c r="E25" i="6"/>
  <c r="E20" i="6"/>
  <c r="E15" i="6"/>
  <c r="E10" i="6"/>
  <c r="D6" i="6"/>
  <c r="C3" i="4" l="1"/>
  <c r="F5" i="6"/>
  <c r="E36" i="14"/>
  <c r="E36" i="12"/>
  <c r="E35" i="10"/>
  <c r="E3" i="10" s="1"/>
  <c r="E35" i="9"/>
  <c r="E3" i="9" s="1"/>
  <c r="E36" i="8"/>
  <c r="E35" i="8"/>
  <c r="E3" i="8" s="1"/>
  <c r="E36" i="16"/>
  <c r="E36" i="15"/>
  <c r="E36" i="13"/>
  <c r="F5" i="11"/>
  <c r="C4" i="4"/>
  <c r="E36" i="11" l="1"/>
  <c r="E35" i="6"/>
  <c r="E3" i="6" s="1"/>
  <c r="E35" i="11"/>
  <c r="E3" i="11" s="1"/>
  <c r="E36" i="6"/>
  <c r="D79" i="4"/>
  <c r="E79" i="4"/>
  <c r="E25" i="5" l="1"/>
  <c r="E24" i="5"/>
  <c r="E3" i="5" s="1"/>
</calcChain>
</file>

<file path=xl/sharedStrings.xml><?xml version="1.0" encoding="utf-8"?>
<sst xmlns="http://schemas.openxmlformats.org/spreadsheetml/2006/main" count="1051" uniqueCount="899">
  <si>
    <t>Вопрос</t>
  </si>
  <si>
    <t>№</t>
  </si>
  <si>
    <t>Да</t>
  </si>
  <si>
    <t>Нет</t>
  </si>
  <si>
    <t>2024-2025 гг.</t>
  </si>
  <si>
    <t>После 2025 года</t>
  </si>
  <si>
    <t>Не планируется</t>
  </si>
  <si>
    <t>сamt (информация о счете)</t>
  </si>
  <si>
    <t>camt (нестандартные ситуации и расследования)</t>
  </si>
  <si>
    <t>pain, pacs (клиентские платежи)</t>
  </si>
  <si>
    <t>pacs (межбанковские платежи)</t>
  </si>
  <si>
    <t>Нет, рекомендательного характера достаточно</t>
  </si>
  <si>
    <t>Да, в случае обязательности их применения</t>
  </si>
  <si>
    <t>Доработка АС в настоящее время уже выполнена в необходимом объеме</t>
  </si>
  <si>
    <t>Текущее взаимодействие банк-клиент уже поддерживает ISO 20022</t>
  </si>
  <si>
    <t>Комментарии</t>
  </si>
  <si>
    <t>Да, дифференцированно для участников рынка платежных услуг</t>
  </si>
  <si>
    <t>2022-2023 гг.</t>
  </si>
  <si>
    <t>Планируем обучение и участие в соответствующих мероприятиях</t>
  </si>
  <si>
    <t>Не планируем повышать экспертизу по данному направлению</t>
  </si>
  <si>
    <t>Недавно (1-2 мес.) начали активную подготовку специалистов</t>
  </si>
  <si>
    <t>Подготовка специалистов по ISO 20022 идет полным ходом</t>
  </si>
  <si>
    <t>Все ключевые специалисты уже имеют необходимый уровень экспертизы</t>
  </si>
  <si>
    <t>Текущее взаимодействие банк-банк уже поддерживает ISO 20022</t>
  </si>
  <si>
    <t>По трансграничным платежам уже используются сообщения ISO 20022</t>
  </si>
  <si>
    <r>
      <t xml:space="preserve">Как бы Вы охарактеризовали общий уровень </t>
    </r>
    <r>
      <rPr>
        <b/>
        <sz val="11"/>
        <color theme="1"/>
        <rFont val="Arial"/>
        <family val="2"/>
        <charset val="204"/>
      </rPr>
      <t>экспертизы специалистов</t>
    </r>
    <r>
      <rPr>
        <sz val="11"/>
        <color theme="1"/>
        <rFont val="Arial"/>
        <family val="2"/>
        <charset val="204"/>
      </rPr>
      <t xml:space="preserve"> вашей организации по международному стандарту ISO 20022 и готовности к проектам по миграции?</t>
    </r>
  </si>
  <si>
    <r>
      <t xml:space="preserve">В какие сроки планируется мигрировать на ISO 20022 в рамках взаимодействия </t>
    </r>
    <r>
      <rPr>
        <b/>
        <sz val="11"/>
        <color theme="1"/>
        <rFont val="Arial"/>
        <family val="2"/>
        <charset val="204"/>
      </rPr>
      <t xml:space="preserve">банк - клиент </t>
    </r>
    <r>
      <rPr>
        <sz val="11"/>
        <color theme="1"/>
        <rFont val="Arial"/>
        <family val="2"/>
        <charset val="204"/>
      </rPr>
      <t>(ДБО)?</t>
    </r>
  </si>
  <si>
    <r>
      <t xml:space="preserve">В какие сроки планируется мигрировать на ISO 20022 в рамках взаимодействия </t>
    </r>
    <r>
      <rPr>
        <b/>
        <sz val="11"/>
        <color theme="1"/>
        <rFont val="Arial"/>
        <family val="2"/>
        <charset val="204"/>
      </rPr>
      <t xml:space="preserve">банк - банк </t>
    </r>
    <r>
      <rPr>
        <sz val="11"/>
        <color theme="1"/>
        <rFont val="Arial"/>
        <family val="2"/>
        <charset val="204"/>
      </rPr>
      <t>(НПС)?</t>
    </r>
  </si>
  <si>
    <r>
      <t xml:space="preserve">В какие сроки планируется мигрировать на ISO 20022 в рамках осуществления </t>
    </r>
    <r>
      <rPr>
        <b/>
        <sz val="11"/>
        <color theme="1"/>
        <rFont val="Arial"/>
        <family val="2"/>
        <charset val="204"/>
      </rPr>
      <t>трансграничных</t>
    </r>
    <r>
      <rPr>
        <sz val="11"/>
        <color theme="1"/>
        <rFont val="Arial"/>
        <family val="2"/>
        <charset val="204"/>
      </rPr>
      <t xml:space="preserve"> платежей (CBPR+)?</t>
    </r>
  </si>
  <si>
    <t>Да, в 2024-2025 гг</t>
  </si>
  <si>
    <t>Нет, планируется использование конвертора</t>
  </si>
  <si>
    <t>Возможно, после 2025 года</t>
  </si>
  <si>
    <t>В рамках каких систем электронного взаимодействия/интеграционных проектов, отличных от перечисленных в вопросе 5, планируется перейти на ISO 20022? (перечислить)</t>
  </si>
  <si>
    <t>Уже реализовано</t>
  </si>
  <si>
    <t>Иное (укажите в комментарии)</t>
  </si>
  <si>
    <t>Нет, сделаем всё сами</t>
  </si>
  <si>
    <t>Необходима только методологическая поддержка по ISO 20022</t>
  </si>
  <si>
    <t>Да, по определенным этапам / направлениям (укажите в комментарии)</t>
  </si>
  <si>
    <t>У нас уже есть контрагент, который готов реализовать наши планы</t>
  </si>
  <si>
    <t>В данный момент затрудняемся с ответом</t>
  </si>
  <si>
    <t>Еще не определились</t>
  </si>
  <si>
    <t>Более глубокое обучение как по ISO 20022, так и по практике его применения</t>
  </si>
  <si>
    <t>Предоставление дополнительной документации (укажите в комментарии)</t>
  </si>
  <si>
    <t>Единый Консультационный Центр по ISO 20022</t>
  </si>
  <si>
    <t>Предоставление доп-х инструментов / сервсисов (укажите в комментарии)</t>
  </si>
  <si>
    <r>
      <t xml:space="preserve">Является ли необходимым введение </t>
    </r>
    <r>
      <rPr>
        <b/>
        <sz val="11"/>
        <color rgb="FF000000"/>
        <rFont val="Arial"/>
        <family val="2"/>
        <charset val="204"/>
      </rPr>
      <t>обязательности</t>
    </r>
    <r>
      <rPr>
        <sz val="11"/>
        <color rgb="FF000000"/>
        <rFont val="Arial"/>
        <family val="2"/>
        <charset val="204"/>
      </rPr>
      <t xml:space="preserve"> использования стандартов Банка России при внедрении ISO 20022 в НПС?</t>
    </r>
  </si>
  <si>
    <r>
      <t xml:space="preserve">Является ли необходимым разработка </t>
    </r>
    <r>
      <rPr>
        <b/>
        <sz val="11"/>
        <color rgb="FF000000"/>
        <rFont val="Arial"/>
        <family val="2"/>
        <charset val="204"/>
      </rPr>
      <t>общедоступного инструмента</t>
    </r>
    <r>
      <rPr>
        <sz val="11"/>
        <color rgb="FF000000"/>
        <rFont val="Arial"/>
        <family val="2"/>
        <charset val="204"/>
      </rPr>
      <t xml:space="preserve"> для обеспечения возможности валидации схем сообщений на предмет соответствия стандартам Банка России?</t>
    </r>
  </si>
  <si>
    <r>
      <t xml:space="preserve">Какие </t>
    </r>
    <r>
      <rPr>
        <b/>
        <sz val="11"/>
        <color rgb="FF000000"/>
        <rFont val="Arial"/>
        <family val="2"/>
        <charset val="204"/>
      </rPr>
      <t>группы электронных сообщений</t>
    </r>
    <r>
      <rPr>
        <sz val="11"/>
        <color rgb="FF000000"/>
        <rFont val="Arial"/>
        <family val="2"/>
        <charset val="204"/>
      </rPr>
      <t xml:space="preserve"> ISO 20022 планируется использовать в результате миграции на ISO 20022? (отметить все варианты)</t>
    </r>
  </si>
  <si>
    <r>
      <t xml:space="preserve">Планируется ли </t>
    </r>
    <r>
      <rPr>
        <b/>
        <sz val="11"/>
        <color rgb="FF000000"/>
        <rFont val="Arial"/>
        <family val="2"/>
        <charset val="204"/>
      </rPr>
      <t>привлечение</t>
    </r>
    <r>
      <rPr>
        <sz val="11"/>
        <color rgb="FF000000"/>
        <rFont val="Arial"/>
        <family val="2"/>
        <charset val="204"/>
      </rPr>
      <t xml:space="preserve"> дополнительных ресурсов / внешних </t>
    </r>
    <r>
      <rPr>
        <b/>
        <sz val="11"/>
        <color rgb="FF000000"/>
        <rFont val="Arial"/>
        <family val="2"/>
        <charset val="204"/>
      </rPr>
      <t>контрагентов</t>
    </r>
    <r>
      <rPr>
        <sz val="11"/>
        <color rgb="FF000000"/>
        <rFont val="Arial"/>
        <family val="2"/>
        <charset val="204"/>
      </rPr>
      <t xml:space="preserve"> при подготовке к переходу и реализации проектов по миграции на ISO 20022?</t>
    </r>
  </si>
  <si>
    <r>
      <t xml:space="preserve">Исходя из вашего опыта что могло бы поспособствовать более эффективной и </t>
    </r>
    <r>
      <rPr>
        <b/>
        <sz val="11"/>
        <color rgb="FF000000"/>
        <rFont val="Arial"/>
        <family val="2"/>
        <charset val="204"/>
      </rPr>
      <t>успешной реализации проектов</t>
    </r>
    <r>
      <rPr>
        <sz val="11"/>
        <color rgb="FF000000"/>
        <rFont val="Arial"/>
        <family val="2"/>
        <charset val="204"/>
      </rPr>
      <t xml:space="preserve"> по миграции на ISO 20022?</t>
    </r>
  </si>
  <si>
    <t>До конца 2023 года</t>
  </si>
  <si>
    <t>До конца 2024 года</t>
  </si>
  <si>
    <t>До конца 2025 года</t>
  </si>
  <si>
    <t>До ноября 2022 года</t>
  </si>
  <si>
    <t>Да, в 2022-2023 гг.</t>
  </si>
  <si>
    <t>5б</t>
  </si>
  <si>
    <t>Да, взаимодействуем, идет этап анализа, формирования ТЗ и планов работ</t>
  </si>
  <si>
    <t>Начнем взаимодействие по данному вопросу в 2022-2023 году</t>
  </si>
  <si>
    <t>Начнем взаимодействие по данному вопросу в 2024-2025 году</t>
  </si>
  <si>
    <t>5а</t>
  </si>
  <si>
    <t>5в</t>
  </si>
  <si>
    <t>В какие сроки планируется мигрировать на ISO 20022 в рамках систем, перечисленных в ответе на вопрос 5а? (в случае множественного ответа в поле Комментарии указать наименование)</t>
  </si>
  <si>
    <t>Если используются АС независимых разработчиков, взаимодействуете ли с разработчиками и приступили ли разработчики к работам по переходу на ISO 20022?</t>
  </si>
  <si>
    <t>Да, взаимодействуем, идет доработка и тестирование АС</t>
  </si>
  <si>
    <t>АС независимых разработчиков не используются</t>
  </si>
  <si>
    <t>Поставьте "1" слева от выбранного варианта ответа</t>
  </si>
  <si>
    <r>
      <t xml:space="preserve">Является ли необходимым дополнительное </t>
    </r>
    <r>
      <rPr>
        <b/>
        <sz val="11"/>
        <color rgb="FF000000"/>
        <rFont val="Arial"/>
        <family val="2"/>
        <charset val="204"/>
      </rPr>
      <t>регулирование</t>
    </r>
    <r>
      <rPr>
        <sz val="11"/>
        <color rgb="FF000000"/>
        <rFont val="Arial"/>
        <family val="2"/>
        <charset val="204"/>
      </rPr>
      <t xml:space="preserve"> в части применения ISO 20022 в рамках взаимодействия между банками и их клиентами?</t>
    </r>
  </si>
  <si>
    <t>Заполните контактную информацию</t>
  </si>
  <si>
    <t>Должность</t>
  </si>
  <si>
    <t>Город</t>
  </si>
  <si>
    <t>Рабочий телефон</t>
  </si>
  <si>
    <t>Прочая информация</t>
  </si>
  <si>
    <t>Комментарий к ответу:</t>
  </si>
  <si>
    <t>Необходимо ответить "Да" хотя бы на один из приведенных ниже вариантов</t>
  </si>
  <si>
    <t>&lt;&lt; назад</t>
  </si>
  <si>
    <t>Дополнительный вопрос 5а</t>
  </si>
  <si>
    <t>Перечислить системы в поле ниже:</t>
  </si>
  <si>
    <t>Дополнительный вопрос 5б</t>
  </si>
  <si>
    <t>Дополнительный вопрос 5в</t>
  </si>
  <si>
    <r>
      <t xml:space="preserve">Необходимо ответить "Да" здесь и на дополнительные </t>
    </r>
    <r>
      <rPr>
        <b/>
        <i/>
        <sz val="11"/>
        <color rgb="FF0070C0"/>
        <rFont val="Calibri"/>
        <family val="2"/>
        <charset val="204"/>
        <scheme val="minor"/>
      </rPr>
      <t>три вопроса 5а,5б,5в ниже!!!</t>
    </r>
  </si>
  <si>
    <t>Информация об авторе заполнения опроса</t>
  </si>
  <si>
    <t>Фамилия Имя Отчество</t>
  </si>
  <si>
    <t>Организация</t>
  </si>
  <si>
    <t xml:space="preserve">Название </t>
  </si>
  <si>
    <t xml:space="preserve"> BIC </t>
  </si>
  <si>
    <t xml:space="preserve"> Краткое название </t>
  </si>
  <si>
    <t>АБСОЛЮТ БАНК</t>
  </si>
  <si>
    <t>ABSLRUMM</t>
  </si>
  <si>
    <t>АКБ "Абсолют Банк" (ПАО)</t>
  </si>
  <si>
    <t>АВАНГАРД</t>
  </si>
  <si>
    <t>AVJSRUMM</t>
  </si>
  <si>
    <t>ПАО АКБ «АВАНГАРД»</t>
  </si>
  <si>
    <t>АВЕРС</t>
  </si>
  <si>
    <t>BKAVRU2K</t>
  </si>
  <si>
    <t>ООО Банк "Аверс"</t>
  </si>
  <si>
    <t>АВТОГРАДБАНК</t>
  </si>
  <si>
    <t>AVGRRU22</t>
  </si>
  <si>
    <t>АО "Автоградбанк" г. Набережные Челны</t>
  </si>
  <si>
    <t>АВТОТОРГБАНК</t>
  </si>
  <si>
    <t>ATBTRUMM</t>
  </si>
  <si>
    <t>ООО "АТБ" Банк</t>
  </si>
  <si>
    <t>АГРОПРОМКРЕДИТ</t>
  </si>
  <si>
    <t>AGCORUMM</t>
  </si>
  <si>
    <t>АО КБ "АГРОПРОМКРЕДИТ"</t>
  </si>
  <si>
    <t>АГРОРОС</t>
  </si>
  <si>
    <t>AGZARU33</t>
  </si>
  <si>
    <t>АО "Банк "Агророс"</t>
  </si>
  <si>
    <t>АЗИАТСКО-ТИХООКЕАНСКИЙ БАНК</t>
  </si>
  <si>
    <t>ASANRU8X</t>
  </si>
  <si>
    <t>Азиатско-Тихоокеанский Банк (ПАО)</t>
  </si>
  <si>
    <t>АЗИЯ-ИНВЕСТ БАНК</t>
  </si>
  <si>
    <t>ASIJRUMM</t>
  </si>
  <si>
    <t>Азия-Инвест Банк (АО)</t>
  </si>
  <si>
    <t>АЙСИБИСИ БАНК</t>
  </si>
  <si>
    <t>ICBKRUMM</t>
  </si>
  <si>
    <t>АйСиБиСи Банк (АО)</t>
  </si>
  <si>
    <t>АК БАРС</t>
  </si>
  <si>
    <t>ARRSRU2K</t>
  </si>
  <si>
    <t>ПАО «АК БАРС» БАНК</t>
  </si>
  <si>
    <t>АКИБАНК</t>
  </si>
  <si>
    <t>AKOARU22</t>
  </si>
  <si>
    <t>ПАО "АКИБАНК"</t>
  </si>
  <si>
    <t>АКЦЕПТ</t>
  </si>
  <si>
    <t>AJSCRU55</t>
  </si>
  <si>
    <t>АО "Банк Акцепт"</t>
  </si>
  <si>
    <t>АЛЕКСАНДРОВСКИЙ</t>
  </si>
  <si>
    <t>ITEHRU2P</t>
  </si>
  <si>
    <t>ПАО Банк "АЛЕКСАНДРОВСКИЙ"</t>
  </si>
  <si>
    <t>АЛЕФ-БАНК</t>
  </si>
  <si>
    <t>ALEFRUMM</t>
  </si>
  <si>
    <t>АО АКБ "Алеф-Банк"</t>
  </si>
  <si>
    <t>АЛМАЗЭРГИЭНБАНК</t>
  </si>
  <si>
    <t>ALMZRU8Y</t>
  </si>
  <si>
    <t>АКБ "Алмазэргиэнбанк" АО</t>
  </si>
  <si>
    <t>АЛЬФА-БАНК</t>
  </si>
  <si>
    <t>ALFARUMM</t>
  </si>
  <si>
    <t>АО "Альфа-Банк"</t>
  </si>
  <si>
    <t>АМЕРИКЭН ЭКСПРЕСС БАНК</t>
  </si>
  <si>
    <t>AEGBRUMM</t>
  </si>
  <si>
    <t>ООО "Америкэн Экспресс Банк"</t>
  </si>
  <si>
    <t>АРЕСБАНК</t>
  </si>
  <si>
    <t>ARESRUMM</t>
  </si>
  <si>
    <t>ООО КБ "АРЕСБАНК"</t>
  </si>
  <si>
    <t>АТОН</t>
  </si>
  <si>
    <t>ATONRUM2</t>
  </si>
  <si>
    <t>ООО "АТОН"</t>
  </si>
  <si>
    <t>БАЙКАЛЬСКИЙ БАНК СБЕРБАНКА РОССИИ</t>
  </si>
  <si>
    <t>SABRRU66</t>
  </si>
  <si>
    <t>БАЛТИНВЕСТБАНК</t>
  </si>
  <si>
    <t>UNEBRU2P</t>
  </si>
  <si>
    <t>ПАО "БАЛТИНВЕСТБАНК"</t>
  </si>
  <si>
    <t>БАНК 131</t>
  </si>
  <si>
    <t>PAYXRU2U</t>
  </si>
  <si>
    <t>ООО "Банк 131"</t>
  </si>
  <si>
    <t>БАНК АГОРА</t>
  </si>
  <si>
    <t>RUECRUMM</t>
  </si>
  <si>
    <t>БАНК "АГОРА" ООО</t>
  </si>
  <si>
    <t>БАНК БЖФ</t>
  </si>
  <si>
    <t>UITBRUMM</t>
  </si>
  <si>
    <t>АО "Банк БЖФ"</t>
  </si>
  <si>
    <t>БАНК ВЕНЕЦ</t>
  </si>
  <si>
    <t>VEJSRU2U</t>
  </si>
  <si>
    <t>АО Банк "Венец"</t>
  </si>
  <si>
    <t>БАНК ВТБ</t>
  </si>
  <si>
    <t>VTBRRUMM</t>
  </si>
  <si>
    <t>Банк ВТБ (ПАО)</t>
  </si>
  <si>
    <t>БАНК ДАЛЕНА</t>
  </si>
  <si>
    <t>DLNBRUMM</t>
  </si>
  <si>
    <t>ООО МИБ «ДАЛЕНА»</t>
  </si>
  <si>
    <t>БАНК ДОМ.РФ</t>
  </si>
  <si>
    <t>BDRFRUMM</t>
  </si>
  <si>
    <t>АО "Банк ДОМ.РФ"</t>
  </si>
  <si>
    <t>БАНК ИНТЕЗА</t>
  </si>
  <si>
    <t>KMBBRUMM</t>
  </si>
  <si>
    <t>АО «Банк Интеза»</t>
  </si>
  <si>
    <t>БАНК КАЗАНИ</t>
  </si>
  <si>
    <t>KABORU2K</t>
  </si>
  <si>
    <t>ООО КБЭР "Банк Казани"</t>
  </si>
  <si>
    <t>БАНК КОРПОРАТИВНОГО ФИНАНСИРОВАНИЯ</t>
  </si>
  <si>
    <t>FABARUMM</t>
  </si>
  <si>
    <t>ООО "Банк БКФ"</t>
  </si>
  <si>
    <t>БАНК КРЕДИТ СВИСС (МОСКВА)</t>
  </si>
  <si>
    <t>CRESRUMM</t>
  </si>
  <si>
    <t>АО "Банк Кредит Свисс (Москва)"</t>
  </si>
  <si>
    <t>БАНК ОРАНЖЕВЫЙ</t>
  </si>
  <si>
    <t>PRSBRU2P</t>
  </si>
  <si>
    <t>ООО Банк Оранжевый</t>
  </si>
  <si>
    <t>БАНК ОРЕНБУРГ</t>
  </si>
  <si>
    <t>ORBGRU3S</t>
  </si>
  <si>
    <t>АО "БАНК ОРЕНБУРГ"</t>
  </si>
  <si>
    <t>БАНК РАУНД</t>
  </si>
  <si>
    <t>SVIBRUMM</t>
  </si>
  <si>
    <t>ООО "банк Раунд"</t>
  </si>
  <si>
    <t>БАНК РМП</t>
  </si>
  <si>
    <t>JCFORUMM</t>
  </si>
  <si>
    <t>Банк РМП (ПАО)</t>
  </si>
  <si>
    <t>БАНК РОССИИ</t>
  </si>
  <si>
    <t>CBRFRUMM</t>
  </si>
  <si>
    <t>Центральный банк Российской Федерации</t>
  </si>
  <si>
    <t>БАНК САНКТ-ПЕТЕРБУРГ</t>
  </si>
  <si>
    <t>JSBSRU2P</t>
  </si>
  <si>
    <t>ПАО "Банк "Санкт-Петербург"</t>
  </si>
  <si>
    <t>БАНК СГБ</t>
  </si>
  <si>
    <t>SGAZRU22</t>
  </si>
  <si>
    <t>ПАО «БАНК СГБ»</t>
  </si>
  <si>
    <t>БАНК СКС</t>
  </si>
  <si>
    <t>SKSBRUMM</t>
  </si>
  <si>
    <t>Банк "СКС" (ООО)</t>
  </si>
  <si>
    <t>БАНК СОЮЗ</t>
  </si>
  <si>
    <t>JCAMRUMM</t>
  </si>
  <si>
    <t>Банк СОЮЗ (АО)</t>
  </si>
  <si>
    <t>БАНК ТРАСТ</t>
  </si>
  <si>
    <t>NBTRRUMM</t>
  </si>
  <si>
    <t>Банк "ТРАСТ" (ПАО)</t>
  </si>
  <si>
    <t>БАНК УРАЛСИБ</t>
  </si>
  <si>
    <t>AVTBRUMM</t>
  </si>
  <si>
    <t>ПАО "БАНК УРАЛСИБ"</t>
  </si>
  <si>
    <t>БАНК ФИНАМ</t>
  </si>
  <si>
    <t>FNMMRUMM</t>
  </si>
  <si>
    <t>АО "Банк ФИНАМ"</t>
  </si>
  <si>
    <t>БАНК ФК ОТКРЫТИЕ</t>
  </si>
  <si>
    <t>JSNMRUMM</t>
  </si>
  <si>
    <t>ПАО Банк «ФК Открытие»</t>
  </si>
  <si>
    <t>ББР БАНК</t>
  </si>
  <si>
    <t>BADJRUMM</t>
  </si>
  <si>
    <t>ББР Банк (АО)</t>
  </si>
  <si>
    <t>БЕСТ ЭФФОРТС БАНК</t>
  </si>
  <si>
    <t>RTSBRUMM</t>
  </si>
  <si>
    <t>ПАО «Бест Эффортс Банк»</t>
  </si>
  <si>
    <t>БКС БАНК</t>
  </si>
  <si>
    <t>BCSBRU55</t>
  </si>
  <si>
    <t>АО "БКС Банк"</t>
  </si>
  <si>
    <t>БЛАНК БАНК</t>
  </si>
  <si>
    <t>VSTARUMM</t>
  </si>
  <si>
    <t>ООО "Бланк банк"</t>
  </si>
  <si>
    <t>БМ-БАНК</t>
  </si>
  <si>
    <t>MOSWRUM2</t>
  </si>
  <si>
    <t>АО "БМ-Банк"</t>
  </si>
  <si>
    <t>БМВ БАНК</t>
  </si>
  <si>
    <t>BMWFRUMM</t>
  </si>
  <si>
    <t>БМВ Банк ООО</t>
  </si>
  <si>
    <t>БНП ПАРИБА</t>
  </si>
  <si>
    <t>BNPARUMM</t>
  </si>
  <si>
    <t>БНП ПАРИБА БАНК АО</t>
  </si>
  <si>
    <t>БРАТСКИЙ АНКБ</t>
  </si>
  <si>
    <t>BRATRU6B</t>
  </si>
  <si>
    <t>Братский АНКБ ПАО</t>
  </si>
  <si>
    <t>БЫСТРОБАНК</t>
  </si>
  <si>
    <t>BYJSRU33</t>
  </si>
  <si>
    <t>ПАО "БыстроБанк"</t>
  </si>
  <si>
    <t>БЭНК ОФ ЧАЙНА</t>
  </si>
  <si>
    <t>BKCHRUMM</t>
  </si>
  <si>
    <t>АКБ «БЭНК ОФ ЧАЙНА» (АО)</t>
  </si>
  <si>
    <t>ВЕСТЕРН ЮНИОН ДП ВОСТОК</t>
  </si>
  <si>
    <t>WUMTRUMM</t>
  </si>
  <si>
    <t>ООО «НКО «Вестерн Юнион ДП Восток»</t>
  </si>
  <si>
    <t>ВИКИНГ</t>
  </si>
  <si>
    <t>VKNGRU2P</t>
  </si>
  <si>
    <t>АО "КАБ "Викинг"</t>
  </si>
  <si>
    <t>ВИТАБАНК</t>
  </si>
  <si>
    <t>VITARU2P</t>
  </si>
  <si>
    <t>ПАО "Витабанк"</t>
  </si>
  <si>
    <t>ВОСТОЧНЫЙ</t>
  </si>
  <si>
    <t>DALVRU8X</t>
  </si>
  <si>
    <t>ПАО КБ «Восточный»</t>
  </si>
  <si>
    <t>ВСЕРОССИЙСКИЙ БАНК РАЗВИТИЯ РЕГИОНОВ</t>
  </si>
  <si>
    <t>RRDBRUMM</t>
  </si>
  <si>
    <t>АО "ВБРР"</t>
  </si>
  <si>
    <t>ВТБ КАПИТАЛ</t>
  </si>
  <si>
    <t>VTCARUMM</t>
  </si>
  <si>
    <t>АО ВТБ Капитал</t>
  </si>
  <si>
    <t>ВЭБ.РФ</t>
  </si>
  <si>
    <t>BFEARUMM</t>
  </si>
  <si>
    <t>ГАЗПРОМБАНК</t>
  </si>
  <si>
    <t>GAZPRUMM</t>
  </si>
  <si>
    <t>Банк ГПБ (АО)</t>
  </si>
  <si>
    <t>ГАЗТРАНСБАНК</t>
  </si>
  <si>
    <t>LLCLRUM2</t>
  </si>
  <si>
    <t>ООО КБ "ГТ банк"</t>
  </si>
  <si>
    <t>ГАРАНТ-ИНВЕСТ</t>
  </si>
  <si>
    <t>GAINRUMM</t>
  </si>
  <si>
    <t>КБ "Гарант-Инвест" (АО)</t>
  </si>
  <si>
    <t>ГЕНБАНК</t>
  </si>
  <si>
    <t>GEOORUMM</t>
  </si>
  <si>
    <t>АО "ГЕНБАНК"</t>
  </si>
  <si>
    <t>ГОЛДМАН САКС БАНК</t>
  </si>
  <si>
    <t>GOLDRUMM</t>
  </si>
  <si>
    <t>ООО "Голдман Сакс Банк"</t>
  </si>
  <si>
    <t>ГОРБАНК</t>
  </si>
  <si>
    <t>CPGBRU2P</t>
  </si>
  <si>
    <t>АО "ГОРБАНК"</t>
  </si>
  <si>
    <t>ГУТА-БАНК</t>
  </si>
  <si>
    <t>TJSBRUMM</t>
  </si>
  <si>
    <t>АО "ГУТА-БАНК"</t>
  </si>
  <si>
    <t>ДАЛЬНЕВОСТОЧНЫЙ БАНК</t>
  </si>
  <si>
    <t>FAEBRU8V</t>
  </si>
  <si>
    <t>ПАО "ДАЛЬНЕВОСТОЧНЫЙ БАНК"</t>
  </si>
  <si>
    <t>ДАЛЬНЕВОСТОЧНЫЙ БАНК СБЕРБАНКА РОССИИ</t>
  </si>
  <si>
    <t>SABRRU8K</t>
  </si>
  <si>
    <t>Дальневосточный банк Сбербанка России</t>
  </si>
  <si>
    <t>ДЕНИЗБАНК МОСКВА</t>
  </si>
  <si>
    <t>IKBARUMM</t>
  </si>
  <si>
    <t>АО ДЕНИЗБАНК МОСКВА</t>
  </si>
  <si>
    <t>ДЕРЖАВА</t>
  </si>
  <si>
    <t>DERZRUMM</t>
  </si>
  <si>
    <t>АКБ "Держава" ПАО</t>
  </si>
  <si>
    <t>ДЖ. П. МОРГАН БАНК ИНТЕРНЕШНЛ</t>
  </si>
  <si>
    <t>CHASRUMX</t>
  </si>
  <si>
    <t>КБ ДЖ.П. МОРГАН БАНК ИНТЕРНЕШНЛ (ООО)</t>
  </si>
  <si>
    <t>ДЖЕЙ ЭНД ТИ БАНК</t>
  </si>
  <si>
    <t>TRRYRUMM</t>
  </si>
  <si>
    <t>Джей энд Ти Банк (АО)</t>
  </si>
  <si>
    <t>ДОЙЧЕ БАНК</t>
  </si>
  <si>
    <t>DEUTRUMM</t>
  </si>
  <si>
    <t>ООО "Дойче Банк"</t>
  </si>
  <si>
    <t>ДОЛИНСК БАНК</t>
  </si>
  <si>
    <t>DOLIRU8Y</t>
  </si>
  <si>
    <t>КБ "Долинск" (АО)</t>
  </si>
  <si>
    <t>ДОНКОМБАНК</t>
  </si>
  <si>
    <t>DONORU2R</t>
  </si>
  <si>
    <t>ПАО "Донкомбанк"</t>
  </si>
  <si>
    <t>ЕВРОФИНАНС МОСНАРБАНК</t>
  </si>
  <si>
    <t>EVRFRUMM</t>
  </si>
  <si>
    <t>АО АКБ "ЕВРОФИНАНС МОСНАРБАНК"</t>
  </si>
  <si>
    <t>ЕНИСЕЙСКИЙ ОБЪЕДИНЕННЫЙ БАНК</t>
  </si>
  <si>
    <t>EUJKRU55</t>
  </si>
  <si>
    <t>АО АИКБ "Енисейский объединенный банк"</t>
  </si>
  <si>
    <t>ЗАРЕЧЬЕ</t>
  </si>
  <si>
    <t>ZAJCRU2K</t>
  </si>
  <si>
    <t>Банк Заречье (АО)</t>
  </si>
  <si>
    <t>ЗЕНИТ</t>
  </si>
  <si>
    <t>ZENIRUMM</t>
  </si>
  <si>
    <t>ПАО Банк ЗЕНИТ</t>
  </si>
  <si>
    <t>ЗИРААТ БАНК (МОСКВА)</t>
  </si>
  <si>
    <t>TCZBRUMM</t>
  </si>
  <si>
    <t>«ЗИРААТ БАНК (МОСКВА)» (АО)</t>
  </si>
  <si>
    <t>ИК БАНК</t>
  </si>
  <si>
    <t>CECBRU2K</t>
  </si>
  <si>
    <t>АО "ИК Банк"</t>
  </si>
  <si>
    <t>ИНБАНК</t>
  </si>
  <si>
    <t>INKNRUM2</t>
  </si>
  <si>
    <t>ООО «Инбанк»</t>
  </si>
  <si>
    <t>ИНГ БАНК (ЕВРАЗИЯ)</t>
  </si>
  <si>
    <t>INGBRUMM</t>
  </si>
  <si>
    <t>ИНГ БАНК (ЕВРАЗИЯ) АО</t>
  </si>
  <si>
    <t>ИНКАХРАН НКО</t>
  </si>
  <si>
    <t>HRANRUMM</t>
  </si>
  <si>
    <t>НКО "ИНКАХРАН" (АО)</t>
  </si>
  <si>
    <t>ИНТЕР РАО</t>
  </si>
  <si>
    <t>IRAORUMM</t>
  </si>
  <si>
    <t>ПАО «Интер РАО»</t>
  </si>
  <si>
    <t>ИНТЕРПРОГРЕССБАНК</t>
  </si>
  <si>
    <t>INTPRUMM</t>
  </si>
  <si>
    <t>Банк ИПБ (АО)</t>
  </si>
  <si>
    <t>ИТУРУП</t>
  </si>
  <si>
    <t>ITRORU8Y</t>
  </si>
  <si>
    <t>БАНК ИТУРУП (ООО)</t>
  </si>
  <si>
    <t>ИШБАНК</t>
  </si>
  <si>
    <t>ISBKRUMM</t>
  </si>
  <si>
    <t>АО "ИШБАНК"</t>
  </si>
  <si>
    <t>КАПИТАЛ</t>
  </si>
  <si>
    <t>JSBCRU4N</t>
  </si>
  <si>
    <t>АО АБ "Капитал"</t>
  </si>
  <si>
    <t>КВАНТ МОБАЙЛ БАНК</t>
  </si>
  <si>
    <t>COMSRUSM</t>
  </si>
  <si>
    <t>ПАО "КВАНТ МОБАЙЛ БАНК"</t>
  </si>
  <si>
    <t>КИВИ БАНК</t>
  </si>
  <si>
    <t>BELERUMM</t>
  </si>
  <si>
    <t>КИВИ Банк (АО)</t>
  </si>
  <si>
    <t>КЛИРИНГОВЫЙ ЦЕНТР МФБ</t>
  </si>
  <si>
    <t>CCGNRUMM</t>
  </si>
  <si>
    <t>НКО-ЦК «Клиринговый центр МФБ» (АО)</t>
  </si>
  <si>
    <t>КОММЕРЦБАНК (ЕВРАЗИЯ)</t>
  </si>
  <si>
    <t>COBARUMM</t>
  </si>
  <si>
    <t>АО "КОММЕРЦБАНК (ЕВРАЗИЯ)"</t>
  </si>
  <si>
    <t>КОММЕРЧЕСКИЙ ИНДО БАНК</t>
  </si>
  <si>
    <t>CODLRUMM</t>
  </si>
  <si>
    <t>Коммерческий Индо Банк ООО</t>
  </si>
  <si>
    <t>КОСМОС</t>
  </si>
  <si>
    <t>CSMMRUMM</t>
  </si>
  <si>
    <t>АО КБ "КОСМОС"</t>
  </si>
  <si>
    <t>КОШЕЛЕВ-БАНК</t>
  </si>
  <si>
    <t>KOSHRU3S</t>
  </si>
  <si>
    <t>АО "КОШЕЛЕВ-БАНК"</t>
  </si>
  <si>
    <t>КРЕДИ АГРИКОЛЬ КИБ</t>
  </si>
  <si>
    <t>CRLYRU2P</t>
  </si>
  <si>
    <t>Креди Агриколь КИБ АО</t>
  </si>
  <si>
    <t>КРЕДИТ ЕВРОПА БАНК (РОССИЯ)</t>
  </si>
  <si>
    <t>FMOSRUMM</t>
  </si>
  <si>
    <t>АО "Кредит Европа Банк (Россия)"</t>
  </si>
  <si>
    <t>КРЕМЛЕВСКИЙ</t>
  </si>
  <si>
    <t>KREMRUMM</t>
  </si>
  <si>
    <t>Банк Кремлевский ООО</t>
  </si>
  <si>
    <t>КРОКУС-БАНК</t>
  </si>
  <si>
    <t>CROKRUMM</t>
  </si>
  <si>
    <t>КБ "Крокус-Банк" (ООО)</t>
  </si>
  <si>
    <t>КРОСНА-БАНК</t>
  </si>
  <si>
    <t>CROSRUMM</t>
  </si>
  <si>
    <t>АО "Кросна-Банк"</t>
  </si>
  <si>
    <t>КУБ</t>
  </si>
  <si>
    <t>CRDURU4C</t>
  </si>
  <si>
    <t>Банк "КУБ" (АО)</t>
  </si>
  <si>
    <t>КУБАНЬ КРЕДИТ</t>
  </si>
  <si>
    <t>KUKRRU22</t>
  </si>
  <si>
    <t>КБ "Кубань Кредит" (ООО)</t>
  </si>
  <si>
    <t>КУЗНЕЦКИЙ</t>
  </si>
  <si>
    <t>BKUZRU2P</t>
  </si>
  <si>
    <t>ПАО Банк "Кузнецкий"</t>
  </si>
  <si>
    <t>КУРГАН</t>
  </si>
  <si>
    <t>KURGRU4K</t>
  </si>
  <si>
    <t>БАНК "КУРГАН" ПАО</t>
  </si>
  <si>
    <t>КЭБ ЭЙЧЭНБИ БАНК</t>
  </si>
  <si>
    <t>KOEXRUMM</t>
  </si>
  <si>
    <t>ООО "КЭБ ЭйчЭнБи Банк"</t>
  </si>
  <si>
    <t>ЛАНТА-БАНК</t>
  </si>
  <si>
    <t>COLKRUMM</t>
  </si>
  <si>
    <t>АКБ "Ланта-Банк" (АО)</t>
  </si>
  <si>
    <t>ЛЕВОБЕРЕЖНЫЙ</t>
  </si>
  <si>
    <t>LEVBRU55</t>
  </si>
  <si>
    <t>Банк "Левобережный" (ПАО)</t>
  </si>
  <si>
    <t>ЛОКО-БАНК</t>
  </si>
  <si>
    <t>CLOKRUMM</t>
  </si>
  <si>
    <t>КБ "ЛОКО-Банк" (АО)</t>
  </si>
  <si>
    <t>ЛУКОЙЛ</t>
  </si>
  <si>
    <t>LUKORUMM</t>
  </si>
  <si>
    <t>ПАО "ЛУКОЙЛ"</t>
  </si>
  <si>
    <t>МБА-МОСКВА</t>
  </si>
  <si>
    <t>IBAZRUMM</t>
  </si>
  <si>
    <t>МБА-МОСКВА ООО</t>
  </si>
  <si>
    <t>МЕЖГОСУДАРСТВЕННЫЙ БАНК</t>
  </si>
  <si>
    <t>INEARUMM</t>
  </si>
  <si>
    <t>Межгосударственный банк</t>
  </si>
  <si>
    <t>МЕЖДУНАРОДНЫЙ БАНК ЭКОНОМИЧЕСКОГО СОТРУДНИЧЕСТВА</t>
  </si>
  <si>
    <t>IBECRUMM</t>
  </si>
  <si>
    <t>МБЭС</t>
  </si>
  <si>
    <t>МЕЖДУНАРОДНЫЙ ФИНАНСОВЫЙ КЛУБ</t>
  </si>
  <si>
    <t>ICFIRUMM</t>
  </si>
  <si>
    <t>АО АКБ "МЕЖДУНАРОДНЫЙ ФИНАНСОВЫЙ КЛУБ"</t>
  </si>
  <si>
    <t>МЕРРИЛЛ ЛИНЧ СЕКЬЮРИТИЗ</t>
  </si>
  <si>
    <t>MLSORUMM</t>
  </si>
  <si>
    <t>ООО Меррилл Линч Секьюритиз</t>
  </si>
  <si>
    <t>МЕТАЛЛИНВЕСТБАНК</t>
  </si>
  <si>
    <t>SCBMRUMM</t>
  </si>
  <si>
    <t>ПАО АКБ "Металлинвестбанк"</t>
  </si>
  <si>
    <t>МЕТКОМБАНК</t>
  </si>
  <si>
    <t>MTKCRUMM</t>
  </si>
  <si>
    <t>ПАО "МЕТКОМБАНК"</t>
  </si>
  <si>
    <t>МИДЗУХО БАНК (МОСКВА)</t>
  </si>
  <si>
    <t>MHCCRUMM</t>
  </si>
  <si>
    <t>АО "Мидзухо Банк (Москва)"</t>
  </si>
  <si>
    <t>МОДУЛЬБАНК</t>
  </si>
  <si>
    <t>MODBRU22</t>
  </si>
  <si>
    <t>АО КБ "Модульбанк"</t>
  </si>
  <si>
    <t>МОРСКОЙ БАНК</t>
  </si>
  <si>
    <t>MJSBRUMM</t>
  </si>
  <si>
    <t>МОРСКОЙ БАНК (АО)</t>
  </si>
  <si>
    <t>МОСКОВСКИЙ ИНДУСТРИАЛЬНЫЙ БАНК</t>
  </si>
  <si>
    <t>MINNRUMM</t>
  </si>
  <si>
    <t>ПАО "МИнБанк"</t>
  </si>
  <si>
    <t>МОСКОВСКИЙ КОММЕРЧЕСКИЙ БАНК</t>
  </si>
  <si>
    <t>CBMWRUMM</t>
  </si>
  <si>
    <t>АО "МОСКОМБАНК"</t>
  </si>
  <si>
    <t>МОСКОВСКИЙ КРЕДИТНЫЙ БАНК</t>
  </si>
  <si>
    <t>MCRBRUMM</t>
  </si>
  <si>
    <t>ПАО «МОСКОВСКИЙ КРЕДИТНЫЙ БАНК»</t>
  </si>
  <si>
    <t>МОСКОММЕРЦБАНК</t>
  </si>
  <si>
    <t>IVDCRUMM</t>
  </si>
  <si>
    <t>КБ "Москоммерцбанк" (АО)</t>
  </si>
  <si>
    <t>МОСОБЛБАНК</t>
  </si>
  <si>
    <t>MOBKRUMM</t>
  </si>
  <si>
    <t>ПАО МОСОБЛБАНК</t>
  </si>
  <si>
    <t>МС БАНК РУС</t>
  </si>
  <si>
    <t>CAIWRUMM</t>
  </si>
  <si>
    <t>АО МС Банк Рус</t>
  </si>
  <si>
    <t>МСП БАНК</t>
  </si>
  <si>
    <t>RUDVRUMM</t>
  </si>
  <si>
    <t>АО «МСП Банк»</t>
  </si>
  <si>
    <t>МТИ-БАНК</t>
  </si>
  <si>
    <t>MTIBRUMM</t>
  </si>
  <si>
    <t>МТИ-БАНК (АО)</t>
  </si>
  <si>
    <t>МТС-БАНК</t>
  </si>
  <si>
    <t>MBRDRUMM</t>
  </si>
  <si>
    <t>МТС-Банк (ПАО)</t>
  </si>
  <si>
    <t>НАРОДНЫЙ ДОВЕРИТЕЛЬНЫЙ БАНК</t>
  </si>
  <si>
    <t>NADORUMM</t>
  </si>
  <si>
    <t>АО "НДБанк"</t>
  </si>
  <si>
    <t>НАТИКСИС БАНК</t>
  </si>
  <si>
    <t>NATXRUMM</t>
  </si>
  <si>
    <t>Натиксис Банк АО</t>
  </si>
  <si>
    <t>НАЦИНВЕСТПРОМБАНК</t>
  </si>
  <si>
    <t>NIIZRUMM</t>
  </si>
  <si>
    <t>«Нацинвестпромбанк» (АО)</t>
  </si>
  <si>
    <t>НАЦИОНАЛЬНЫЙ КЛИРИНГОВЫЙ ЦЕНТР</t>
  </si>
  <si>
    <t>NCCBRUMM</t>
  </si>
  <si>
    <t>НКО НКЦ (АО)</t>
  </si>
  <si>
    <t>НАЦИОНАЛЬНЫЙ РЕЗЕРВНЫЙ БАНК</t>
  </si>
  <si>
    <t>NARNRUMM</t>
  </si>
  <si>
    <t>АКБ "НРБанк" (АО)</t>
  </si>
  <si>
    <t>НАЦИОНАЛЬНЫЙ СТАНДАРТ</t>
  </si>
  <si>
    <t>CBNNRUMM</t>
  </si>
  <si>
    <t>АО Банк "Национальный стандарт"</t>
  </si>
  <si>
    <t>НБД-БАНК</t>
  </si>
  <si>
    <t>NBDBRU2N</t>
  </si>
  <si>
    <t>ПАО "НБД-Банк"</t>
  </si>
  <si>
    <t>НК БАНК</t>
  </si>
  <si>
    <t>NASPRUMM</t>
  </si>
  <si>
    <t>АО "НК Банк"</t>
  </si>
  <si>
    <t>НКО "ПЛАТЕЖИ И РАСЧЕТЫ"</t>
  </si>
  <si>
    <t>NBSXRUMM</t>
  </si>
  <si>
    <t>НКО "Платежи и Расчеты" (АО)</t>
  </si>
  <si>
    <t>НКО АО НРД</t>
  </si>
  <si>
    <t>MICURUMM</t>
  </si>
  <si>
    <t>НОВИКОМБАНК</t>
  </si>
  <si>
    <t>CNOVRUMM</t>
  </si>
  <si>
    <t>АО АКБ "НОВИКОМБАНК"</t>
  </si>
  <si>
    <t>НОВЫЙ МОСКОВСКИЙ БАНК</t>
  </si>
  <si>
    <t>NEWMRUMM</t>
  </si>
  <si>
    <t>КБ "НМБ" ООО</t>
  </si>
  <si>
    <t>НОКССБАНК</t>
  </si>
  <si>
    <t>NOKSRU2V</t>
  </si>
  <si>
    <t>ПАО НОКССБАНК</t>
  </si>
  <si>
    <t>НС БАНК</t>
  </si>
  <si>
    <t>INUORUMM</t>
  </si>
  <si>
    <t>АО "НС Банк"</t>
  </si>
  <si>
    <t>ОБЪЕДИНЕННЫЙ КАПИТАЛ</t>
  </si>
  <si>
    <t>UNCLRU2P</t>
  </si>
  <si>
    <t>АО Банк "Объединенный капитал"</t>
  </si>
  <si>
    <t>ОТКРЫТИЕ БРОКЕР</t>
  </si>
  <si>
    <t>OBJSRUMM</t>
  </si>
  <si>
    <t>АО «Открытие Брокер»</t>
  </si>
  <si>
    <t>ОТП БАНК</t>
  </si>
  <si>
    <t>OTPVRUMM</t>
  </si>
  <si>
    <t>АО "ОТП Банк"</t>
  </si>
  <si>
    <t>ПЕРВОУРАЛЬСКБАНК</t>
  </si>
  <si>
    <t>PVRBRU4V</t>
  </si>
  <si>
    <t>АО «ПЕРВОУРАЛЬСКБАНК»</t>
  </si>
  <si>
    <t>ПЕРВЫЙ ИНВЕСТИЦИОННЫЙ БАНК</t>
  </si>
  <si>
    <t>FRIBRUMM</t>
  </si>
  <si>
    <t>АО «Первый Инвестиционный Банк»</t>
  </si>
  <si>
    <t>ПЕРВЫЙ КЛИЕНТСКИЙ БАНК</t>
  </si>
  <si>
    <t>FCBRRUMM</t>
  </si>
  <si>
    <t>Первый Клиентский Банк (ООО)</t>
  </si>
  <si>
    <t>ПЕРЕСВЕТ</t>
  </si>
  <si>
    <t>PERSRUMM</t>
  </si>
  <si>
    <t>АКБ "ПЕРЕСВЕТ" (ПАО)</t>
  </si>
  <si>
    <t>ПЕТЕРБУРГСКИЙ РАСЧЕТНЫЙ ЦЕНТР</t>
  </si>
  <si>
    <t>SPRCRU2P</t>
  </si>
  <si>
    <t>НКО АО ПРЦ</t>
  </si>
  <si>
    <t>ПЕТЕРБУРГСКИЙ СОЦИАЛЬНЫЙ КОММЕРЧЕСКИЙ БАНК</t>
  </si>
  <si>
    <t>PSOCRU2P</t>
  </si>
  <si>
    <t>АО Банк "ПСКБ"</t>
  </si>
  <si>
    <t>ПЛАТЕЖНЫЙ ЦЕНТР</t>
  </si>
  <si>
    <t>CUPCRU55</t>
  </si>
  <si>
    <t>РНКО «Платежный центр» (ООО)</t>
  </si>
  <si>
    <t>ПОЙДЁМ!</t>
  </si>
  <si>
    <t>INCBRU55</t>
  </si>
  <si>
    <t>АО КБ "Пойдём!"</t>
  </si>
  <si>
    <t>ПОЧТА БАНК</t>
  </si>
  <si>
    <t>POSBRUMM</t>
  </si>
  <si>
    <t>ПАО "Почта Банк"</t>
  </si>
  <si>
    <t>ПРИМОРСКИЙ ТЕРРИТОРИАЛЬНЫЙ КОММЕРЧЕСКИЙ БАНК</t>
  </si>
  <si>
    <t>PTCBRU8V</t>
  </si>
  <si>
    <t>ООО "Примтеркомбанк"</t>
  </si>
  <si>
    <t>ПРИМОРЬЕ</t>
  </si>
  <si>
    <t>UNEPRU8V</t>
  </si>
  <si>
    <t>ПАО АКБ "Приморье"</t>
  </si>
  <si>
    <t>ПРИМСОЦБАНК</t>
  </si>
  <si>
    <t>PRMTRU8V</t>
  </si>
  <si>
    <t>ПАО СКБ Приморья "Примсоцбанк"</t>
  </si>
  <si>
    <t>ПРИО-ВНЕШТОРГБАНК</t>
  </si>
  <si>
    <t>PRIORU2J</t>
  </si>
  <si>
    <t>Прио-Внешторгбанк (ПАО)</t>
  </si>
  <si>
    <t>ПРОБАНК</t>
  </si>
  <si>
    <t>NDOMRUMM</t>
  </si>
  <si>
    <t>АО "ПроБанк"</t>
  </si>
  <si>
    <t>ПРОКОММЕРЦБАНК</t>
  </si>
  <si>
    <t>PROKRUMM</t>
  </si>
  <si>
    <t>ООО "ПроКоммерцБанк"</t>
  </si>
  <si>
    <t>ПРОМСВЯЗЬБАНК</t>
  </si>
  <si>
    <t>PRMSRUMM</t>
  </si>
  <si>
    <t>ПАО "Промсвязьбанк"</t>
  </si>
  <si>
    <t>ПРОМСЕЛЬХОЗБАНК</t>
  </si>
  <si>
    <t>PSHBRUMM</t>
  </si>
  <si>
    <t>КБ "ПРОМСЕЛЬХОЗБАНК" (ООО)</t>
  </si>
  <si>
    <t>РАЗВИТИЕ-СТОЛИЦА</t>
  </si>
  <si>
    <t>VIZIRUMM</t>
  </si>
  <si>
    <t>АО Банк "Развитие-Столица"</t>
  </si>
  <si>
    <t>РАЙФФАЙЗЕНБАНК</t>
  </si>
  <si>
    <t>RZBMRUMM</t>
  </si>
  <si>
    <t>АО "Райффайзенбанк"</t>
  </si>
  <si>
    <t>РБА</t>
  </si>
  <si>
    <t>IRBARU22</t>
  </si>
  <si>
    <t>КБ "РБА" (ООО)</t>
  </si>
  <si>
    <t>РЕАЛИСТ БАНК</t>
  </si>
  <si>
    <t>BIJORU66</t>
  </si>
  <si>
    <t>АО "РЕАЛИСТ БАНК"</t>
  </si>
  <si>
    <t>РЕНЕССАНС БРОКЕР</t>
  </si>
  <si>
    <t>REBRRUMM</t>
  </si>
  <si>
    <t>ООО Ренессанс Брокер</t>
  </si>
  <si>
    <t>РЕНЕССАНС КРЕДИТ</t>
  </si>
  <si>
    <t>ALILRUMM</t>
  </si>
  <si>
    <t>КБ "Ренессанс Кредит" (ООО)</t>
  </si>
  <si>
    <t>РЕСО КРЕДИТ</t>
  </si>
  <si>
    <t>RETLRUMM</t>
  </si>
  <si>
    <t>Банк «РЕСО Кредит» (АО)</t>
  </si>
  <si>
    <t>РЕСПУБЛИКАНСКИЙ КРЕДИТНЫЙ АЛЬЯНС</t>
  </si>
  <si>
    <t>RCACRUMM</t>
  </si>
  <si>
    <t>Республиканский Кредитный Альянс ООО</t>
  </si>
  <si>
    <t>РИКОМ-ТРАСТ</t>
  </si>
  <si>
    <t>CIBGRUMM</t>
  </si>
  <si>
    <t>АО "ИК "РИКОМ-ТРАСТ"</t>
  </si>
  <si>
    <t>РН БАНК</t>
  </si>
  <si>
    <t>RNBKRUMM</t>
  </si>
  <si>
    <t>АО «РН Банк»</t>
  </si>
  <si>
    <t>РНКО «ХОЛМСК»</t>
  </si>
  <si>
    <t>KHZARU99</t>
  </si>
  <si>
    <t>АО РНКО «ХОЛМСК»</t>
  </si>
  <si>
    <t>РОСБАНК</t>
  </si>
  <si>
    <t>RSBNRUMM</t>
  </si>
  <si>
    <t>ПАО РОСБАНК</t>
  </si>
  <si>
    <t>РОСГОССТРАХ БАНК</t>
  </si>
  <si>
    <t>RUIDRUMM</t>
  </si>
  <si>
    <t>ПАО "РГС Банк"</t>
  </si>
  <si>
    <t>РОСДОРБАНК</t>
  </si>
  <si>
    <t>ROSORUMM</t>
  </si>
  <si>
    <t>ПАО "РосДорБанк"</t>
  </si>
  <si>
    <t>РОСНЕФТЬ</t>
  </si>
  <si>
    <t>ROSNRUMM</t>
  </si>
  <si>
    <t>ПАО "НК "РОСНЕФТЬ"</t>
  </si>
  <si>
    <t>РОССЕЛЬХОЗБАНК</t>
  </si>
  <si>
    <t>RUAGRUMM</t>
  </si>
  <si>
    <t>АО "Россельхозбанк"</t>
  </si>
  <si>
    <t>РОССИЙСКИЙ НАЦИОНАЛЬНЫЙ КОММЕРЧЕСКИЙ БАНК</t>
  </si>
  <si>
    <t>RNCORUMM</t>
  </si>
  <si>
    <t>РНКБ Банк (ПАО)</t>
  </si>
  <si>
    <t>РОССИТА-БАНК</t>
  </si>
  <si>
    <t>RICIRUMM</t>
  </si>
  <si>
    <t>МКИБ "РОССИТА-БАНК" ООО</t>
  </si>
  <si>
    <t>РОССИЯ</t>
  </si>
  <si>
    <t>ROSYRU2P</t>
  </si>
  <si>
    <t>АО "АБ "РОССИЯ"</t>
  </si>
  <si>
    <t>РОСТФИНАНС</t>
  </si>
  <si>
    <t>ROSFRU2A</t>
  </si>
  <si>
    <t>ООО КБ "РостФинанс"</t>
  </si>
  <si>
    <t>РОСЭКСИМБАНК</t>
  </si>
  <si>
    <t>EXIRRUMM</t>
  </si>
  <si>
    <t>АО РОСЭКСИМБАНК</t>
  </si>
  <si>
    <t>РУСНАРБАНК</t>
  </si>
  <si>
    <t>RUNBRUMM</t>
  </si>
  <si>
    <t>АО КБ «РУСНАРБАНК»</t>
  </si>
  <si>
    <t>РУССКИЙ СТАНДАРТ</t>
  </si>
  <si>
    <t>RSJSRUMM</t>
  </si>
  <si>
    <t>АО "Банк Русский Стандарт"</t>
  </si>
  <si>
    <t>РУСЬУНИВЕРСАЛБАНК</t>
  </si>
  <si>
    <t>RUNIRUMM</t>
  </si>
  <si>
    <t>Русьуниверсалбанк (ООО)</t>
  </si>
  <si>
    <t>РФК-БАНК</t>
  </si>
  <si>
    <t>RFCBRUMM</t>
  </si>
  <si>
    <t>АО «РФК-банк»</t>
  </si>
  <si>
    <t>САНКТ-ПЕТЕРБУРГСКАЯ ВАЛЮТНАЯ БИРЖА</t>
  </si>
  <si>
    <t>XPICRU2P</t>
  </si>
  <si>
    <t>АО СПВБ</t>
  </si>
  <si>
    <t>СБЕРБАНК</t>
  </si>
  <si>
    <t>SABRRUMM</t>
  </si>
  <si>
    <t>ПАО Сбербанк</t>
  </si>
  <si>
    <t>СБЕРБАНК КИБ</t>
  </si>
  <si>
    <t>TDICRUMM</t>
  </si>
  <si>
    <t>АО "Сбербанк КИБ"</t>
  </si>
  <si>
    <t>СДК ГАРАНТ</t>
  </si>
  <si>
    <t>SDCGRUMM</t>
  </si>
  <si>
    <t>ООО "СДК "Гарант"</t>
  </si>
  <si>
    <t>СДМ-БАНК</t>
  </si>
  <si>
    <t>SJSCRUMM</t>
  </si>
  <si>
    <t>СДМ-БАНК (ПАО)</t>
  </si>
  <si>
    <t>СЕВЕРНЫЙ МОРСКОЙ ПУТЬ</t>
  </si>
  <si>
    <t>SMBKRUMM</t>
  </si>
  <si>
    <t>АО "СМП Банк"</t>
  </si>
  <si>
    <t>СЕВЕРО-ЗАПАДНЫЙ БАНК СБЕРБАНКА РОССИИ</t>
  </si>
  <si>
    <t>SABRRU2P</t>
  </si>
  <si>
    <t>Северо-Западный банк ПАО Сбербанк</t>
  </si>
  <si>
    <t>СЕВЗАПИНВЕСТПРОМБАНК</t>
  </si>
  <si>
    <t>SZIPRU2P</t>
  </si>
  <si>
    <t>АО "СЕВЗАПИНВЕСТПРОМБАНК"</t>
  </si>
  <si>
    <t>СЕТЕЛЕМ БАНК</t>
  </si>
  <si>
    <t>CETBRUMM</t>
  </si>
  <si>
    <t>Сетелем Банк ООО</t>
  </si>
  <si>
    <t>СИАБ</t>
  </si>
  <si>
    <t>SAOARU2P</t>
  </si>
  <si>
    <t>ПАО БАНК "СИАБ"</t>
  </si>
  <si>
    <t>СИБСОЦБАНК</t>
  </si>
  <si>
    <t>SISNRU55</t>
  </si>
  <si>
    <t>СИБСОЦБАНК ООО</t>
  </si>
  <si>
    <t>СИНКО-БАНК</t>
  </si>
  <si>
    <t>SNKBRUMM</t>
  </si>
  <si>
    <t>ООО КБ "СИНКО-БАНК"</t>
  </si>
  <si>
    <t>СИСТЕМА</t>
  </si>
  <si>
    <t>SISERUMM</t>
  </si>
  <si>
    <t>КБ "СИСТЕМА" ООО</t>
  </si>
  <si>
    <t>СИТИ ИНВЕСТ БАНК</t>
  </si>
  <si>
    <t>CITVRU2P</t>
  </si>
  <si>
    <t>АО "Сити Инвест Банк"</t>
  </si>
  <si>
    <t>СИТИБАНК</t>
  </si>
  <si>
    <t>CITIRUMX</t>
  </si>
  <si>
    <t>АО КБ "Ситибанк"</t>
  </si>
  <si>
    <t>СКБ-БАНК</t>
  </si>
  <si>
    <t>SKBERU4E</t>
  </si>
  <si>
    <t>ПАО "СКБ-банк"</t>
  </si>
  <si>
    <t>СЛАВИЯ</t>
  </si>
  <si>
    <t>SJSMRUMM</t>
  </si>
  <si>
    <t>АКБ "СЛАВИЯ" (АО)</t>
  </si>
  <si>
    <t>СОВКОМБАНК</t>
  </si>
  <si>
    <t>SOMRRUMM</t>
  </si>
  <si>
    <t>ПАО "Совкомбанк"</t>
  </si>
  <si>
    <t>СОЛИД БАНК</t>
  </si>
  <si>
    <t>SLDBRUMM</t>
  </si>
  <si>
    <t>Московский филиал АО "Солид Банк"</t>
  </si>
  <si>
    <t>СОЛИДАРНОСТЬ</t>
  </si>
  <si>
    <t>SLDRRU3S</t>
  </si>
  <si>
    <t>АО КБ "Солидарность"</t>
  </si>
  <si>
    <t>СРЕДНЕРУССКИЙ БАНК СБЕРБАНКА РОССИИ</t>
  </si>
  <si>
    <t>SABRRUM3</t>
  </si>
  <si>
    <t>Среднерусский банк ПАО Сбербанк</t>
  </si>
  <si>
    <t>СТАВРОПОЛЬПРОМСТРОЙБАНК</t>
  </si>
  <si>
    <t>STAJRU22</t>
  </si>
  <si>
    <t>ПАО Ставропольпромстройбанк</t>
  </si>
  <si>
    <t>СТОЛИЧНЫЙ КРЕДИТ</t>
  </si>
  <si>
    <t>CINGRUMM</t>
  </si>
  <si>
    <t>ООО КБ "Столичный Кредит"</t>
  </si>
  <si>
    <t>СУМИТОМО МИЦУИ РУС БАНК</t>
  </si>
  <si>
    <t>SMBCRUMM</t>
  </si>
  <si>
    <t>АО "СМБСР Банк"</t>
  </si>
  <si>
    <t>СУРГУТНЕФТЕГАЗБАНК</t>
  </si>
  <si>
    <t>SGUBRU5S</t>
  </si>
  <si>
    <t>АО БАНК "СНГБ"</t>
  </si>
  <si>
    <t>СЭБ БАНК</t>
  </si>
  <si>
    <t>SEBPRU2P</t>
  </si>
  <si>
    <t>АО "СЭБ Банк"</t>
  </si>
  <si>
    <t>ТАВРИЧЕСКИЙ</t>
  </si>
  <si>
    <t>TAVRRU2P</t>
  </si>
  <si>
    <t>Таврический Банк (АО)</t>
  </si>
  <si>
    <t>ТАТСОЦБАНК</t>
  </si>
  <si>
    <t>TSDBRU22</t>
  </si>
  <si>
    <t>АО "ТАТСОЦБАНК"</t>
  </si>
  <si>
    <t>ТИМЕР БАНК</t>
  </si>
  <si>
    <t>TIMERU2K</t>
  </si>
  <si>
    <t>Тимер Банк (ПАО)</t>
  </si>
  <si>
    <t>ТИНЬКОФФ  БАНК</t>
  </si>
  <si>
    <t>TICSRUMM</t>
  </si>
  <si>
    <t>АО "Тинькофф Банк"</t>
  </si>
  <si>
    <t>ТОЙОТА БАНК</t>
  </si>
  <si>
    <t>TOYBRUMM</t>
  </si>
  <si>
    <t>АО "Тойота Банк"</t>
  </si>
  <si>
    <t>ТОЛЬЯТТИХИМБАНК</t>
  </si>
  <si>
    <t>TOGLRU3T</t>
  </si>
  <si>
    <t>АО "Тольяттихимбанк"</t>
  </si>
  <si>
    <t>ТОМСКПРОМСТРОЙБАНК</t>
  </si>
  <si>
    <t>TMKPRU5T</t>
  </si>
  <si>
    <t>ПАО "Томскпромстройбанк"</t>
  </si>
  <si>
    <t>ТРАНСКАПИТАЛБАНК</t>
  </si>
  <si>
    <t>TJSCRUMM</t>
  </si>
  <si>
    <t>ТКБ БАНК ПАО</t>
  </si>
  <si>
    <t>ТРАНССТРОЙБАНК</t>
  </si>
  <si>
    <t>TRSNRUMM</t>
  </si>
  <si>
    <t>АКБ "Трансстройбанк" (АО)</t>
  </si>
  <si>
    <t>УГЛЕМЕТБАНК</t>
  </si>
  <si>
    <t>UGZARU55</t>
  </si>
  <si>
    <t>АО "Углеметбанк"</t>
  </si>
  <si>
    <t>УНИФОНДБАНК</t>
  </si>
  <si>
    <t>UNSKRUMM</t>
  </si>
  <si>
    <t>ООО "Унифондбанк"</t>
  </si>
  <si>
    <t>УРАЛЬСКИЙ БАНК РЕКОНСТРУКЦИИ И РАЗВИТИЯ</t>
  </si>
  <si>
    <t>UBRDRU4E</t>
  </si>
  <si>
    <t>ПАО КБ "УБРиР"</t>
  </si>
  <si>
    <t>УРАЛЬСКИЙ ФИНАНСОВЫЙ ДОМ</t>
  </si>
  <si>
    <t>JSCORU4P</t>
  </si>
  <si>
    <t>ПАО АКБ "Урал ФД" Московский филиал</t>
  </si>
  <si>
    <t>УРИ БАНК</t>
  </si>
  <si>
    <t>HVBKRUMM</t>
  </si>
  <si>
    <t>АО "УРИ БАНК"</t>
  </si>
  <si>
    <t>ФOPШТАДТ</t>
  </si>
  <si>
    <t>FORHRU33</t>
  </si>
  <si>
    <t>АКБ "Форштадт" (АО)</t>
  </si>
  <si>
    <t>ФИЛИАЛ ЦЕНТРАЛЬНЫЙ ПАО БАНКА «ФК ОТКРЫТИЕ»</t>
  </si>
  <si>
    <t>RUDLRUMM</t>
  </si>
  <si>
    <t>Филиал Центральный ПАО Банка «ФК Открытие»</t>
  </si>
  <si>
    <t>ФИНСЕРВИС</t>
  </si>
  <si>
    <t>KOMXRUMM</t>
  </si>
  <si>
    <t>АО "Банк Финсервис"</t>
  </si>
  <si>
    <t>ФОЛЬКСВАГЕН БАНК РУС</t>
  </si>
  <si>
    <t>VOWARUMM</t>
  </si>
  <si>
    <t>ООО "Фольксваген Банк РУС"</t>
  </si>
  <si>
    <t>ФОЛЬКСВАГЕН ГРУП РУС</t>
  </si>
  <si>
    <t>VGRURU22</t>
  </si>
  <si>
    <t>«ФОЛЬКСВАГЕН Груп Рус»</t>
  </si>
  <si>
    <t>ФОРА-БАНК</t>
  </si>
  <si>
    <t>FOJSRUMM</t>
  </si>
  <si>
    <t>АКБ "ФОРА-БАНК" (АО)</t>
  </si>
  <si>
    <t>ФФИН БАНК</t>
  </si>
  <si>
    <t>FRFLRUMM</t>
  </si>
  <si>
    <t>ООО «ФФИН Банк»</t>
  </si>
  <si>
    <t>ХАКАССКИЙ МУНИЦИПАЛЬНЫЙ БАНК</t>
  </si>
  <si>
    <t>KHMURU55</t>
  </si>
  <si>
    <t>ООО «Хакасский муниципальный банк»</t>
  </si>
  <si>
    <t>ХКФ БАНК</t>
  </si>
  <si>
    <t>HCFBRUMM</t>
  </si>
  <si>
    <t>ООО "ХКФ Банк"</t>
  </si>
  <si>
    <t>ХЛЫНОВ</t>
  </si>
  <si>
    <t>KHOARU22</t>
  </si>
  <si>
    <t>АО КБ "Хлынов"</t>
  </si>
  <si>
    <t>ЦЕНТР-ИНВЕСТ</t>
  </si>
  <si>
    <t>CCIVRU2R</t>
  </si>
  <si>
    <t>ПАО КБ "Центр-инвест"</t>
  </si>
  <si>
    <t>ЦЕНТРОКРЕДИТ</t>
  </si>
  <si>
    <t>CKBBRUMM</t>
  </si>
  <si>
    <t>АО АКБ "ЦентроКредит"</t>
  </si>
  <si>
    <t>ЧАЙНА КОНСТРАКШН БАНК</t>
  </si>
  <si>
    <t>PCBCRUMM</t>
  </si>
  <si>
    <t>ООО "Чайна Констракшн Банк"</t>
  </si>
  <si>
    <t>ЧАЙНАСЕЛЬХОЗБАНК</t>
  </si>
  <si>
    <t>ABOCRUMM</t>
  </si>
  <si>
    <t>ООО "Чайнасельхозбанк"</t>
  </si>
  <si>
    <t>ЧЕЛИНДБАНК</t>
  </si>
  <si>
    <t>CHLBRU4C</t>
  </si>
  <si>
    <t>ПАО "Челиндбанк"</t>
  </si>
  <si>
    <t>ЧЕЛЯБИНВЕСТБАНК</t>
  </si>
  <si>
    <t>CHINRU4C</t>
  </si>
  <si>
    <t>ПАО "ЧЕЛЯБИНВЕСТБАНК"</t>
  </si>
  <si>
    <t>ЭЙЧ-ЭС-БИ-СИ БАНК</t>
  </si>
  <si>
    <t>BLICRUMM</t>
  </si>
  <si>
    <t>ООО "Эйч-эс-би-си Банк (РР)"</t>
  </si>
  <si>
    <t>ЭКОНОМБАНК</t>
  </si>
  <si>
    <t>BRECRU2S</t>
  </si>
  <si>
    <t>АО "Экономбанк"</t>
  </si>
  <si>
    <t>ЭКСИ-БАНК</t>
  </si>
  <si>
    <t>JXIBRU2P</t>
  </si>
  <si>
    <t>ЭКСИ-Банк (АО)</t>
  </si>
  <si>
    <t>ЭКСПОБАНК</t>
  </si>
  <si>
    <t>EXPNRUMM</t>
  </si>
  <si>
    <t>ООО "Экспобанк"</t>
  </si>
  <si>
    <t>ЭЛЕКСНЕТ</t>
  </si>
  <si>
    <t>MOCCRUMM</t>
  </si>
  <si>
    <t>АО НКО «ЭЛЕКСНЕТ»</t>
  </si>
  <si>
    <t>ЭЛИТА</t>
  </si>
  <si>
    <t>ELIARU22</t>
  </si>
  <si>
    <t>ООО Банк "ЭЛИТА"</t>
  </si>
  <si>
    <t>ЭМ-Ю-ЭФ-ДЖИ БАНК (ЕВРАЗИЯ)</t>
  </si>
  <si>
    <t>BOTKRUMM</t>
  </si>
  <si>
    <t>АО "Эм-Ю-Эф-Джи Банк (Евразия)"</t>
  </si>
  <si>
    <t>ЭНЕРГОБАНК</t>
  </si>
  <si>
    <t>TRCBRU2K</t>
  </si>
  <si>
    <t>АКБ «Энергобанк» (ПАО)</t>
  </si>
  <si>
    <t>ЭНЕРГОТРАНСБАНК</t>
  </si>
  <si>
    <t>ENGORU2K</t>
  </si>
  <si>
    <t>КБ "Энерготрансбанк" (АО)</t>
  </si>
  <si>
    <t>ЭС-БИ-АЙ БАНК</t>
  </si>
  <si>
    <t>OBIBRUMM</t>
  </si>
  <si>
    <t>Эс-Би-Ай Банк ООО</t>
  </si>
  <si>
    <t>Ю БИ ЭС БАНК</t>
  </si>
  <si>
    <t>UBSWRUMM</t>
  </si>
  <si>
    <t>ООО "Ю Би Эс Банк"</t>
  </si>
  <si>
    <t>ЮГ-ИНВЕСТБАНК</t>
  </si>
  <si>
    <t>YJSCRU22</t>
  </si>
  <si>
    <t>ОАО "ЮГ-Инвестбанк"</t>
  </si>
  <si>
    <t>ЮНИКРЕДИТ БАНК</t>
  </si>
  <si>
    <t>IMBKRUMM</t>
  </si>
  <si>
    <t>АО ЮниКредит Банк</t>
  </si>
  <si>
    <t>ЮНИСТРИМ</t>
  </si>
  <si>
    <t>UMTNRUMM</t>
  </si>
  <si>
    <t>АО КБ "ЮНИСТРИМ"</t>
  </si>
  <si>
    <t>ЯРИНТЕРБАНК</t>
  </si>
  <si>
    <t>ICDYRU2Y</t>
  </si>
  <si>
    <t>ИКБР  «Яринтербанк» (ООО)</t>
  </si>
  <si>
    <t xml:space="preserve">                              SWIFT BIC</t>
  </si>
  <si>
    <r>
      <t>Организация</t>
    </r>
    <r>
      <rPr>
        <sz val="11"/>
        <color rgb="FFFF0000"/>
        <rFont val="Calibri"/>
        <family val="2"/>
        <charset val="204"/>
        <scheme val="minor"/>
      </rPr>
      <t xml:space="preserve">*   </t>
    </r>
    <r>
      <rPr>
        <sz val="11"/>
        <rFont val="Calibri"/>
        <family val="2"/>
        <charset val="204"/>
        <scheme val="minor"/>
      </rPr>
      <t>Название</t>
    </r>
  </si>
  <si>
    <t xml:space="preserve">                              Если организации нет в списке, указать название здесь:</t>
  </si>
  <si>
    <r>
      <t>Корпоративный e-mail</t>
    </r>
    <r>
      <rPr>
        <sz val="11"/>
        <color rgb="FFFF0000"/>
        <rFont val="Calibri"/>
        <family val="2"/>
        <charset val="204"/>
        <scheme val="minor"/>
      </rPr>
      <t>*</t>
    </r>
  </si>
  <si>
    <r>
      <t>Фамилия Имя [Отчество]</t>
    </r>
    <r>
      <rPr>
        <sz val="11"/>
        <color rgb="FFFF0000"/>
        <rFont val="Calibri"/>
        <family val="2"/>
        <charset val="204"/>
        <scheme val="minor"/>
      </rPr>
      <t>*</t>
    </r>
  </si>
  <si>
    <r>
      <t>Должность</t>
    </r>
    <r>
      <rPr>
        <sz val="11"/>
        <color rgb="FFFF0000"/>
        <rFont val="Calibri"/>
        <family val="2"/>
        <charset val="204"/>
        <scheme val="minor"/>
      </rPr>
      <t>*</t>
    </r>
  </si>
  <si>
    <r>
      <t>Город</t>
    </r>
    <r>
      <rPr>
        <sz val="11"/>
        <color rgb="FFFF0000"/>
        <rFont val="Calibri"/>
        <family val="2"/>
        <charset val="204"/>
        <scheme val="minor"/>
      </rPr>
      <t>*</t>
    </r>
  </si>
  <si>
    <r>
      <t>Рабочий телефон</t>
    </r>
    <r>
      <rPr>
        <sz val="11"/>
        <color rgb="FFFF0000"/>
        <rFont val="Calibri"/>
        <family val="2"/>
        <charset val="204"/>
        <scheme val="minor"/>
      </rPr>
      <t>*</t>
    </r>
  </si>
  <si>
    <t>Корпоративный e-mail</t>
  </si>
  <si>
    <r>
      <t xml:space="preserve">Какую </t>
    </r>
    <r>
      <rPr>
        <b/>
        <sz val="11"/>
        <color rgb="FF000000"/>
        <rFont val="Arial"/>
        <family val="2"/>
        <charset val="204"/>
      </rPr>
      <t>выходную форму</t>
    </r>
    <r>
      <rPr>
        <sz val="11"/>
        <color rgb="FF000000"/>
        <rFont val="Arial"/>
        <family val="2"/>
        <charset val="204"/>
      </rPr>
      <t xml:space="preserve"> для печати / выдачи клиентам распоряжений / подтверждения распоряжений о переводе денежных средств планируете использовать при переходе на ISO 20022?</t>
    </r>
  </si>
  <si>
    <t>Форму платежного распоряжения из 762-П</t>
  </si>
  <si>
    <t>Модифицированную форму платежного распоряжения из 762-П</t>
  </si>
  <si>
    <t>Форму собственной разработки</t>
  </si>
  <si>
    <t>Вопрос № 12 из 12</t>
  </si>
  <si>
    <t>Вопрос № 1 из 12</t>
  </si>
  <si>
    <t>Вопрос № 2 из 12</t>
  </si>
  <si>
    <t>Вопрос № 3 из 12</t>
  </si>
  <si>
    <t>Вопрос № 4 из 12</t>
  </si>
  <si>
    <t>Вопрос № 5 из 12</t>
  </si>
  <si>
    <t>Вопрос № 6 из 12</t>
  </si>
  <si>
    <t>Вопрос № 7 из 12</t>
  </si>
  <si>
    <t>Вопрос № 8 из 12</t>
  </si>
  <si>
    <t>Вопрос № 9 из 12</t>
  </si>
  <si>
    <t>Вопрос № 10 из 12</t>
  </si>
  <si>
    <t>Вопрос № 11 из 12</t>
  </si>
  <si>
    <r>
      <t xml:space="preserve">Планируется ли </t>
    </r>
    <r>
      <rPr>
        <b/>
        <sz val="11"/>
        <color rgb="FF000000"/>
        <rFont val="Arial"/>
        <family val="2"/>
        <charset val="204"/>
      </rPr>
      <t>доработка</t>
    </r>
    <r>
      <rPr>
        <sz val="11"/>
        <color rgb="FF000000"/>
        <rFont val="Arial"/>
        <family val="2"/>
        <charset val="204"/>
      </rPr>
      <t xml:space="preserve"> </t>
    </r>
    <r>
      <rPr>
        <b/>
        <sz val="11"/>
        <color rgb="FF000000"/>
        <rFont val="Arial"/>
        <family val="2"/>
        <charset val="204"/>
      </rPr>
      <t>автоматизированных</t>
    </r>
    <r>
      <rPr>
        <sz val="11"/>
        <color rgb="FF000000"/>
        <rFont val="Arial"/>
        <family val="2"/>
        <charset val="204"/>
      </rPr>
      <t xml:space="preserve"> </t>
    </r>
    <r>
      <rPr>
        <b/>
        <sz val="11"/>
        <color rgb="FF000000"/>
        <rFont val="Arial"/>
        <family val="2"/>
        <charset val="204"/>
      </rPr>
      <t>систем</t>
    </r>
    <r>
      <rPr>
        <sz val="11"/>
        <color rgb="FF000000"/>
        <rFont val="Arial"/>
        <family val="2"/>
        <charset val="204"/>
      </rPr>
      <t xml:space="preserve"> (АС) в </t>
    </r>
    <r>
      <rPr>
        <b/>
        <sz val="11"/>
        <color rgb="FF000000"/>
        <rFont val="Arial"/>
        <family val="2"/>
        <charset val="204"/>
      </rPr>
      <t>целях</t>
    </r>
    <r>
      <rPr>
        <sz val="11"/>
        <color rgb="FF000000"/>
        <rFont val="Arial"/>
        <family val="2"/>
        <charset val="204"/>
      </rPr>
      <t xml:space="preserve"> взаимодействия с ПО SWIFT и ПО Банка России при переходе на использование ISO 20022? </t>
    </r>
  </si>
  <si>
    <t>с ноября 2025 г. необходимо будет передавать структурированный адрес, поэтому хотя бы в этой части доработка должна быть.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</si>
</sst>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  <font>
      <i/>
      <sz val="11"/>
      <color theme="1" tint="0.499984740745262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i/>
      <sz val="11"/>
      <color rgb="FF0070C0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 tint="0.499984740745262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i/>
      <sz val="11"/>
      <color rgb="FF0070C0"/>
      <name val="Calibri"/>
      <family val="2"/>
      <charset val="204"/>
      <scheme val="minor"/>
    </font>
    <font>
      <sz val="11"/>
      <color rgb="FF0070C0"/>
      <name val="Arial"/>
      <family val="2"/>
      <charset val="204"/>
    </font>
    <font>
      <i/>
      <sz val="11"/>
      <color rgb="FF0070C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b/>
      <sz val="9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sz val="11"/>
      <color rgb="FFE7E6E6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4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1">
    <xf numFmtId="0" fontId="0" fillId="0" borderId="0" xfId="0"/>
    <xf numFmtId="0" fontId="10" fillId="0" borderId="0" xfId="0" applyFont="1"/>
    <xf numFmtId="0" fontId="0" fillId="4" borderId="20" xfId="0" applyFill="1" applyBorder="1"/>
    <xf numFmtId="0" fontId="0" fillId="4" borderId="23" xfId="0" applyFill="1" applyBorder="1"/>
    <xf numFmtId="0" fontId="13" fillId="4" borderId="23" xfId="0" applyFont="1" applyFill="1" applyBorder="1"/>
    <xf numFmtId="0" fontId="1" fillId="3" borderId="8" xfId="0" applyFont="1" applyFill="1" applyBorder="1" applyAlignment="1" applyProtection="1">
      <alignment vertical="center" wrapText="1"/>
    </xf>
    <xf numFmtId="0" fontId="1" fillId="3" borderId="9" xfId="0" applyFont="1" applyFill="1" applyBorder="1" applyAlignment="1" applyProtection="1">
      <alignment vertical="center" wrapText="1"/>
    </xf>
    <xf numFmtId="0" fontId="1" fillId="3" borderId="9" xfId="0" applyFont="1" applyFill="1" applyBorder="1" applyAlignment="1" applyProtection="1">
      <alignment vertical="center"/>
    </xf>
    <xf numFmtId="0" fontId="1" fillId="3" borderId="10" xfId="0" applyFont="1" applyFill="1" applyBorder="1" applyAlignment="1" applyProtection="1">
      <alignment vertical="center" wrapText="1"/>
    </xf>
    <xf numFmtId="0" fontId="0" fillId="0" borderId="0" xfId="0" applyProtection="1"/>
    <xf numFmtId="0" fontId="2" fillId="2" borderId="12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5" borderId="0" xfId="0" applyFill="1"/>
    <xf numFmtId="0" fontId="0" fillId="4" borderId="25" xfId="0" applyFill="1" applyBorder="1"/>
    <xf numFmtId="0" fontId="0" fillId="4" borderId="26" xfId="0" applyFill="1" applyBorder="1"/>
    <xf numFmtId="0" fontId="8" fillId="4" borderId="27" xfId="0" applyFont="1" applyFill="1" applyBorder="1"/>
    <xf numFmtId="0" fontId="0" fillId="4" borderId="28" xfId="0" applyFill="1" applyBorder="1"/>
    <xf numFmtId="0" fontId="0" fillId="4" borderId="0" xfId="0" applyFill="1" applyBorder="1"/>
    <xf numFmtId="0" fontId="14" fillId="4" borderId="0" xfId="1" applyFont="1" applyFill="1" applyBorder="1" applyAlignment="1" applyProtection="1">
      <alignment horizontal="right"/>
    </xf>
    <xf numFmtId="0" fontId="8" fillId="4" borderId="29" xfId="0" applyFont="1" applyFill="1" applyBorder="1"/>
    <xf numFmtId="0" fontId="7" fillId="4" borderId="0" xfId="0" applyFont="1" applyFill="1" applyBorder="1"/>
    <xf numFmtId="0" fontId="0" fillId="4" borderId="30" xfId="0" applyFill="1" applyBorder="1"/>
    <xf numFmtId="0" fontId="0" fillId="4" borderId="31" xfId="0" applyFill="1" applyBorder="1"/>
    <xf numFmtId="0" fontId="6" fillId="4" borderId="31" xfId="0" applyFont="1" applyFill="1" applyBorder="1"/>
    <xf numFmtId="0" fontId="6" fillId="4" borderId="31" xfId="0" applyFont="1" applyFill="1" applyBorder="1" applyAlignment="1">
      <alignment horizontal="right"/>
    </xf>
    <xf numFmtId="0" fontId="8" fillId="4" borderId="32" xfId="0" applyFont="1" applyFill="1" applyBorder="1"/>
    <xf numFmtId="0" fontId="0" fillId="4" borderId="0" xfId="0" applyFill="1" applyBorder="1" applyAlignment="1">
      <alignment horizontal="left" indent="2"/>
    </xf>
    <xf numFmtId="0" fontId="11" fillId="4" borderId="0" xfId="0" applyFont="1" applyFill="1" applyBorder="1"/>
    <xf numFmtId="0" fontId="12" fillId="4" borderId="0" xfId="0" applyFont="1" applyFill="1" applyBorder="1"/>
    <xf numFmtId="0" fontId="9" fillId="4" borderId="0" xfId="1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17" fillId="4" borderId="19" xfId="0" applyFont="1" applyFill="1" applyBorder="1"/>
    <xf numFmtId="0" fontId="15" fillId="4" borderId="0" xfId="0" applyFont="1" applyFill="1" applyBorder="1"/>
    <xf numFmtId="0" fontId="0" fillId="6" borderId="0" xfId="0" applyFill="1" applyBorder="1"/>
    <xf numFmtId="0" fontId="0" fillId="6" borderId="28" xfId="0" applyFill="1" applyBorder="1"/>
    <xf numFmtId="0" fontId="8" fillId="6" borderId="29" xfId="0" applyFont="1" applyFill="1" applyBorder="1"/>
    <xf numFmtId="0" fontId="19" fillId="0" borderId="12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center" vertical="center" wrapText="1"/>
    </xf>
    <xf numFmtId="0" fontId="20" fillId="0" borderId="13" xfId="0" applyFont="1" applyBorder="1" applyAlignment="1" applyProtection="1">
      <alignment horizontal="left" vertical="center"/>
    </xf>
    <xf numFmtId="0" fontId="9" fillId="4" borderId="0" xfId="1" applyFill="1" applyBorder="1" applyProtection="1"/>
    <xf numFmtId="0" fontId="14" fillId="4" borderId="0" xfId="1" applyFont="1" applyFill="1" applyBorder="1" applyAlignment="1" applyProtection="1">
      <alignment horizontal="right"/>
      <protection locked="0"/>
    </xf>
    <xf numFmtId="0" fontId="19" fillId="2" borderId="39" xfId="0" applyFont="1" applyFill="1" applyBorder="1" applyAlignment="1" applyProtection="1">
      <alignment horizontal="center" vertical="center" wrapText="1"/>
    </xf>
    <xf numFmtId="0" fontId="3" fillId="2" borderId="39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wrapText="1"/>
    </xf>
    <xf numFmtId="0" fontId="0" fillId="0" borderId="1" xfId="0" applyBorder="1" applyProtection="1"/>
    <xf numFmtId="0" fontId="1" fillId="3" borderId="41" xfId="0" applyFont="1" applyFill="1" applyBorder="1" applyProtection="1"/>
    <xf numFmtId="0" fontId="0" fillId="3" borderId="42" xfId="0" applyFill="1" applyBorder="1" applyAlignment="1" applyProtection="1">
      <alignment wrapText="1"/>
    </xf>
    <xf numFmtId="0" fontId="0" fillId="3" borderId="42" xfId="0" applyFill="1" applyBorder="1" applyProtection="1"/>
    <xf numFmtId="0" fontId="0" fillId="3" borderId="43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Alignment="1" applyProtection="1">
      <alignment horizontal="left"/>
    </xf>
    <xf numFmtId="0" fontId="0" fillId="3" borderId="5" xfId="0" applyFill="1" applyBorder="1" applyProtection="1"/>
    <xf numFmtId="0" fontId="0" fillId="3" borderId="6" xfId="0" applyFill="1" applyBorder="1" applyAlignment="1" applyProtection="1">
      <alignment wrapText="1"/>
    </xf>
    <xf numFmtId="0" fontId="0" fillId="0" borderId="6" xfId="0" applyBorder="1" applyProtection="1"/>
    <xf numFmtId="0" fontId="0" fillId="0" borderId="45" xfId="0" applyBorder="1" applyAlignment="1" applyProtection="1">
      <alignment horizontal="left"/>
    </xf>
    <xf numFmtId="0" fontId="21" fillId="0" borderId="1" xfId="0" applyFont="1" applyBorder="1" applyAlignment="1" applyProtection="1">
      <alignment horizontal="left"/>
    </xf>
    <xf numFmtId="0" fontId="21" fillId="0" borderId="44" xfId="0" applyFont="1" applyBorder="1" applyAlignment="1" applyProtection="1">
      <alignment horizontal="left"/>
    </xf>
    <xf numFmtId="0" fontId="21" fillId="0" borderId="4" xfId="0" applyFont="1" applyBorder="1" applyAlignment="1" applyProtection="1">
      <alignment horizontal="left"/>
    </xf>
    <xf numFmtId="0" fontId="20" fillId="0" borderId="33" xfId="0" applyFont="1" applyBorder="1" applyAlignment="1" applyProtection="1">
      <alignment horizontal="left" vertical="center"/>
    </xf>
    <xf numFmtId="0" fontId="20" fillId="0" borderId="4" xfId="0" applyFont="1" applyBorder="1" applyAlignment="1" applyProtection="1">
      <alignment horizontal="left" vertical="center"/>
    </xf>
    <xf numFmtId="0" fontId="20" fillId="0" borderId="7" xfId="0" applyFont="1" applyBorder="1" applyAlignment="1" applyProtection="1">
      <alignment horizontal="left" vertical="center"/>
    </xf>
    <xf numFmtId="0" fontId="20" fillId="0" borderId="40" xfId="0" applyFont="1" applyBorder="1" applyAlignment="1" applyProtection="1">
      <alignment horizontal="left" vertical="center"/>
    </xf>
    <xf numFmtId="0" fontId="0" fillId="3" borderId="0" xfId="0" applyFill="1"/>
    <xf numFmtId="0" fontId="6" fillId="3" borderId="0" xfId="0" applyFont="1" applyFill="1"/>
    <xf numFmtId="0" fontId="0" fillId="7" borderId="0" xfId="0" applyFill="1"/>
    <xf numFmtId="0" fontId="22" fillId="0" borderId="0" xfId="0" applyFont="1"/>
    <xf numFmtId="0" fontId="23" fillId="4" borderId="0" xfId="0" applyFont="1" applyFill="1" applyBorder="1"/>
    <xf numFmtId="0" fontId="23" fillId="4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24" fillId="4" borderId="0" xfId="0" applyFont="1" applyFill="1" applyBorder="1" applyAlignment="1">
      <alignment horizontal="right" wrapText="1"/>
    </xf>
    <xf numFmtId="0" fontId="0" fillId="3" borderId="47" xfId="0" applyFill="1" applyBorder="1" applyProtection="1"/>
    <xf numFmtId="0" fontId="0" fillId="3" borderId="48" xfId="0" applyFill="1" applyBorder="1" applyProtection="1"/>
    <xf numFmtId="0" fontId="25" fillId="3" borderId="47" xfId="0" applyFont="1" applyFill="1" applyBorder="1" applyAlignment="1" applyProtection="1">
      <alignment horizontal="left"/>
    </xf>
    <xf numFmtId="0" fontId="21" fillId="4" borderId="0" xfId="0" applyFont="1" applyFill="1" applyBorder="1" applyAlignment="1">
      <alignment vertical="center"/>
    </xf>
    <xf numFmtId="0" fontId="6" fillId="4" borderId="0" xfId="0" applyFont="1" applyFill="1" applyBorder="1"/>
    <xf numFmtId="0" fontId="26" fillId="3" borderId="46" xfId="0" applyFont="1" applyFill="1" applyBorder="1" applyProtection="1"/>
    <xf numFmtId="0" fontId="27" fillId="4" borderId="27" xfId="0" applyFont="1" applyFill="1" applyBorder="1"/>
    <xf numFmtId="0" fontId="27" fillId="4" borderId="29" xfId="0" applyFont="1" applyFill="1" applyBorder="1"/>
    <xf numFmtId="0" fontId="27" fillId="8" borderId="29" xfId="0" applyFont="1" applyFill="1" applyBorder="1"/>
    <xf numFmtId="0" fontId="27" fillId="4" borderId="32" xfId="0" applyFont="1" applyFill="1" applyBorder="1"/>
    <xf numFmtId="0" fontId="16" fillId="2" borderId="0" xfId="0" applyFont="1" applyFill="1" applyBorder="1" applyAlignment="1" applyProtection="1">
      <alignment horizontal="left" vertical="top" wrapText="1"/>
      <protection locked="0"/>
    </xf>
    <xf numFmtId="0" fontId="7" fillId="4" borderId="21" xfId="0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top" wrapText="1"/>
    </xf>
    <xf numFmtId="0" fontId="15" fillId="2" borderId="34" xfId="0" applyFont="1" applyFill="1" applyBorder="1" applyAlignment="1" applyProtection="1">
      <alignment horizontal="left" vertical="top" wrapText="1"/>
      <protection locked="0"/>
    </xf>
    <xf numFmtId="0" fontId="15" fillId="2" borderId="35" xfId="0" applyFont="1" applyFill="1" applyBorder="1" applyAlignment="1" applyProtection="1">
      <alignment horizontal="left" vertical="top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38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left" vertical="center" wrapText="1" indent="1"/>
    </xf>
    <xf numFmtId="0" fontId="4" fillId="0" borderId="2" xfId="0" applyFont="1" applyBorder="1" applyAlignment="1" applyProtection="1">
      <alignment horizontal="left" vertical="center" wrapText="1" indent="1"/>
    </xf>
    <xf numFmtId="0" fontId="4" fillId="0" borderId="1" xfId="0" applyFont="1" applyBorder="1" applyAlignment="1" applyProtection="1">
      <alignment horizontal="left" vertical="center" wrapText="1" indent="1"/>
    </xf>
    <xf numFmtId="0" fontId="4" fillId="0" borderId="39" xfId="0" applyFont="1" applyBorder="1" applyAlignment="1" applyProtection="1">
      <alignment horizontal="left" vertical="center" wrapText="1" indent="1"/>
    </xf>
    <xf numFmtId="0" fontId="20" fillId="2" borderId="9" xfId="0" applyFont="1" applyFill="1" applyBorder="1" applyAlignment="1" applyProtection="1">
      <alignment horizontal="left" vertical="top" wrapText="1"/>
    </xf>
    <xf numFmtId="0" fontId="20" fillId="2" borderId="16" xfId="0" applyFont="1" applyFill="1" applyBorder="1" applyAlignment="1" applyProtection="1">
      <alignment horizontal="left" vertical="top" wrapText="1"/>
    </xf>
    <xf numFmtId="0" fontId="20" fillId="2" borderId="17" xfId="0" applyFont="1" applyFill="1" applyBorder="1" applyAlignment="1" applyProtection="1">
      <alignment horizontal="left" vertical="top" wrapText="1"/>
    </xf>
    <xf numFmtId="0" fontId="19" fillId="0" borderId="9" xfId="0" applyFont="1" applyBorder="1" applyAlignment="1" applyProtection="1">
      <alignment horizontal="center" vertical="center" wrapText="1"/>
    </xf>
    <xf numFmtId="0" fontId="19" fillId="0" borderId="16" xfId="0" applyFont="1" applyBorder="1" applyAlignment="1" applyProtection="1">
      <alignment horizontal="center" vertical="center" wrapText="1"/>
    </xf>
    <xf numFmtId="0" fontId="19" fillId="0" borderId="17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left" vertical="top" wrapText="1"/>
    </xf>
    <xf numFmtId="0" fontId="20" fillId="0" borderId="36" xfId="0" applyFont="1" applyBorder="1" applyAlignment="1" applyProtection="1">
      <alignment horizontal="left" vertical="top" wrapText="1"/>
    </xf>
    <xf numFmtId="0" fontId="20" fillId="0" borderId="37" xfId="0" applyFont="1" applyBorder="1" applyAlignment="1" applyProtection="1">
      <alignment horizontal="left" vertical="top" wrapText="1"/>
    </xf>
    <xf numFmtId="0" fontId="2" fillId="3" borderId="11" xfId="0" applyFont="1" applyFill="1" applyBorder="1" applyAlignment="1" applyProtection="1">
      <alignment horizontal="right" vertical="center" wrapText="1"/>
    </xf>
    <xf numFmtId="0" fontId="2" fillId="3" borderId="14" xfId="0" applyFont="1" applyFill="1" applyBorder="1" applyAlignment="1" applyProtection="1">
      <alignment horizontal="right" vertical="center" wrapText="1"/>
    </xf>
    <xf numFmtId="0" fontId="2" fillId="3" borderId="3" xfId="0" applyFont="1" applyFill="1" applyBorder="1" applyAlignment="1" applyProtection="1">
      <alignment horizontal="right" vertical="center" wrapText="1"/>
    </xf>
    <xf numFmtId="0" fontId="2" fillId="3" borderId="5" xfId="0" applyFont="1" applyFill="1" applyBorder="1" applyAlignment="1" applyProtection="1">
      <alignment horizontal="right" vertical="center" wrapText="1"/>
    </xf>
    <xf numFmtId="0" fontId="4" fillId="0" borderId="12" xfId="0" applyFont="1" applyBorder="1" applyAlignment="1" applyProtection="1">
      <alignment horizontal="left" vertical="center" wrapText="1" indent="2"/>
    </xf>
    <xf numFmtId="0" fontId="4" fillId="0" borderId="2" xfId="0" applyFont="1" applyBorder="1" applyAlignment="1" applyProtection="1">
      <alignment horizontal="left" vertical="center" wrapText="1" indent="2"/>
    </xf>
    <xf numFmtId="0" fontId="4" fillId="0" borderId="1" xfId="0" applyFont="1" applyBorder="1" applyAlignment="1" applyProtection="1">
      <alignment horizontal="left" vertical="center" wrapText="1" indent="2"/>
    </xf>
    <xf numFmtId="0" fontId="4" fillId="0" borderId="6" xfId="0" applyFont="1" applyBorder="1" applyAlignment="1" applyProtection="1">
      <alignment horizontal="left" vertical="center" wrapText="1" indent="2"/>
    </xf>
    <xf numFmtId="0" fontId="2" fillId="3" borderId="5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left" vertical="center" wrapText="1" indent="1"/>
    </xf>
    <xf numFmtId="0" fontId="2" fillId="0" borderId="12" xfId="0" applyFont="1" applyBorder="1" applyAlignment="1" applyProtection="1">
      <alignment horizontal="left" vertical="center" wrapText="1" indent="1"/>
    </xf>
    <xf numFmtId="0" fontId="2" fillId="0" borderId="1" xfId="0" applyFont="1" applyBorder="1" applyAlignment="1" applyProtection="1">
      <alignment horizontal="left" vertical="center" wrapText="1" indent="1"/>
    </xf>
    <xf numFmtId="0" fontId="2" fillId="0" borderId="6" xfId="0" applyFont="1" applyBorder="1" applyAlignment="1" applyProtection="1">
      <alignment horizontal="left" vertical="center" wrapText="1" indent="1"/>
    </xf>
    <xf numFmtId="0" fontId="4" fillId="0" borderId="9" xfId="0" applyFont="1" applyBorder="1" applyAlignment="1" applyProtection="1">
      <alignment horizontal="left" vertical="center" wrapText="1" indent="1"/>
    </xf>
    <xf numFmtId="0" fontId="4" fillId="0" borderId="16" xfId="0" applyFont="1" applyBorder="1" applyAlignment="1" applyProtection="1">
      <alignment horizontal="left" vertical="center" wrapText="1" indent="1"/>
    </xf>
    <xf numFmtId="0" fontId="4" fillId="0" borderId="17" xfId="0" applyFont="1" applyBorder="1" applyAlignment="1" applyProtection="1">
      <alignment horizontal="left" vertical="center" wrapText="1" inden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06"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00B050"/>
      </font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88A8F87204FA095105A734138862584A.dms.sberbank.ru/88A8F87204FA095105A734138862584A-AE86BC813BD9E50396213AEB6B21F1DF-5266C79EF8B6FD96DA5F1ECB937EB844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1588</xdr:colOff>
      <xdr:row>1</xdr:row>
      <xdr:rowOff>1588</xdr:rowOff>
    </xdr:to>
    <xdr:pic>
      <xdr:nvPicPr>
        <xdr:cNvPr id="2" name="Рисунок 1" descr="http://88A8F87204FA095105A734138862584A.dms.sberbank.ru/88A8F87204FA095105A734138862584A-AE86BC813BD9E50396213AEB6B21F1DF-5266C79EF8B6FD96DA5F1ECB937EB844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H26"/>
  <sheetViews>
    <sheetView showGridLines="0" tabSelected="1" workbookViewId="0">
      <selection activeCell="E6" sqref="E6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4" max="4" width="28.90625" customWidth="1"/>
    <col min="5" max="5" width="37.453125" customWidth="1"/>
    <col min="6" max="6" width="3.6328125" customWidth="1"/>
    <col min="7" max="7" width="0.6328125" customWidth="1"/>
  </cols>
  <sheetData>
    <row r="1" spans="2:8" ht="7" customHeight="1" x14ac:dyDescent="0.35"/>
    <row r="2" spans="2:8" ht="7" customHeight="1" x14ac:dyDescent="0.35">
      <c r="B2" s="20"/>
      <c r="C2" s="21"/>
      <c r="D2" s="21"/>
      <c r="E2" s="21"/>
      <c r="F2" s="86"/>
    </row>
    <row r="3" spans="2:8" x14ac:dyDescent="0.35">
      <c r="B3" s="23"/>
      <c r="C3" s="24"/>
      <c r="D3" s="24"/>
      <c r="E3" s="48" t="str">
        <f>E24</f>
        <v/>
      </c>
      <c r="F3" s="87"/>
      <c r="G3" s="19"/>
    </row>
    <row r="4" spans="2:8" x14ac:dyDescent="0.35">
      <c r="B4" s="23"/>
      <c r="C4" s="24"/>
      <c r="D4" s="27" t="s">
        <v>67</v>
      </c>
      <c r="E4" s="24"/>
      <c r="F4" s="88">
        <f>IF(F6+F12+F14+F16+F18+F20&lt;6,0,1)</f>
        <v>0</v>
      </c>
      <c r="G4" s="19"/>
    </row>
    <row r="5" spans="2:8" x14ac:dyDescent="0.35">
      <c r="B5" s="23"/>
      <c r="C5" s="24"/>
      <c r="D5" s="24"/>
      <c r="E5" s="24"/>
      <c r="F5" s="87"/>
      <c r="G5" s="19"/>
    </row>
    <row r="6" spans="2:8" x14ac:dyDescent="0.35">
      <c r="B6" s="23"/>
      <c r="C6" s="24"/>
      <c r="D6" s="24" t="s">
        <v>873</v>
      </c>
      <c r="E6" s="76"/>
      <c r="F6" s="87">
        <f>IF(F8=1,1,0)</f>
        <v>0</v>
      </c>
      <c r="G6" s="19"/>
      <c r="H6" s="73" t="str">
        <f>IF(ISNA(VLOOKUP(E6,Орг!A1:C264,3)),"",VLOOKUP(E6,Орг!A1:C264,3))</f>
        <v/>
      </c>
    </row>
    <row r="7" spans="2:8" ht="6.5" customHeight="1" x14ac:dyDescent="0.35">
      <c r="B7" s="23"/>
      <c r="C7" s="24"/>
      <c r="D7" s="24"/>
      <c r="E7" s="24"/>
      <c r="F7" s="87"/>
      <c r="G7" s="19"/>
    </row>
    <row r="8" spans="2:8" ht="14.5" customHeight="1" x14ac:dyDescent="0.35">
      <c r="B8" s="23"/>
      <c r="C8" s="24"/>
      <c r="D8" s="74" t="s">
        <v>872</v>
      </c>
      <c r="E8" s="75" t="str">
        <f>IF(ISNA(VLOOKUP(E6,Орг!A1:C264,2)),"-",VLOOKUP(E6,Орг!A1:C264,2))</f>
        <v>-</v>
      </c>
      <c r="F8" s="87">
        <f>IF(LEN(E6)&gt;1,1,0)+F10</f>
        <v>0</v>
      </c>
      <c r="G8" s="19"/>
      <c r="H8" s="73"/>
    </row>
    <row r="9" spans="2:8" ht="21.5" customHeight="1" x14ac:dyDescent="0.35">
      <c r="B9" s="23"/>
      <c r="C9" s="24"/>
      <c r="D9" s="83" t="s">
        <v>874</v>
      </c>
      <c r="E9" s="24"/>
      <c r="F9" s="87"/>
      <c r="G9" s="19"/>
    </row>
    <row r="10" spans="2:8" ht="29" customHeight="1" x14ac:dyDescent="0.35">
      <c r="B10" s="23"/>
      <c r="C10" s="24"/>
      <c r="D10" s="79" t="str">
        <f>IF(F8=2,"либо выбрать название из списка, либо указать его здесь","")</f>
        <v/>
      </c>
      <c r="E10" s="77"/>
      <c r="F10" s="87">
        <f>IF(LEN(E10)&gt;1,1,0)</f>
        <v>0</v>
      </c>
      <c r="G10" s="19"/>
    </row>
    <row r="11" spans="2:8" x14ac:dyDescent="0.35">
      <c r="B11" s="23"/>
      <c r="C11" s="24"/>
      <c r="D11" s="24"/>
      <c r="E11" s="24"/>
      <c r="F11" s="87"/>
      <c r="G11" s="19"/>
    </row>
    <row r="12" spans="2:8" x14ac:dyDescent="0.35">
      <c r="B12" s="23"/>
      <c r="C12" s="24"/>
      <c r="D12" s="24" t="s">
        <v>876</v>
      </c>
      <c r="E12" s="76"/>
      <c r="F12" s="87">
        <f>IF(LEN(E12)&gt;9,1,0)</f>
        <v>0</v>
      </c>
      <c r="G12" s="19"/>
    </row>
    <row r="13" spans="2:8" x14ac:dyDescent="0.35">
      <c r="B13" s="23"/>
      <c r="C13" s="24"/>
      <c r="D13" s="24"/>
      <c r="E13" s="24"/>
      <c r="F13" s="87"/>
      <c r="G13" s="19"/>
    </row>
    <row r="14" spans="2:8" x14ac:dyDescent="0.35">
      <c r="B14" s="23"/>
      <c r="C14" s="24"/>
      <c r="D14" s="24" t="s">
        <v>875</v>
      </c>
      <c r="E14" s="76"/>
      <c r="F14" s="87">
        <f>IF(LEN(E14)&gt;6,IF(F15&gt;0,1,0),0)</f>
        <v>0</v>
      </c>
      <c r="G14" s="19"/>
    </row>
    <row r="15" spans="2:8" x14ac:dyDescent="0.35">
      <c r="B15" s="23"/>
      <c r="C15" s="24"/>
      <c r="D15" s="24"/>
      <c r="E15" s="84" t="str">
        <f>IF(LEN(E14)&gt;6,IF(F15&gt;0,"","ошибка в формате e-mail!"),"")</f>
        <v/>
      </c>
      <c r="F15" s="87">
        <f>IF(IFERROR(SEARCH("@",E14),0)=0,0,IFERROR(SEARCH(".",E14),0))</f>
        <v>0</v>
      </c>
      <c r="G15" s="19"/>
    </row>
    <row r="16" spans="2:8" x14ac:dyDescent="0.35">
      <c r="B16" s="23"/>
      <c r="C16" s="24"/>
      <c r="D16" s="24" t="s">
        <v>877</v>
      </c>
      <c r="E16" s="76"/>
      <c r="F16" s="87">
        <f>IF(LEN(E16)&gt;2,1,0)</f>
        <v>0</v>
      </c>
      <c r="G16" s="19"/>
    </row>
    <row r="17" spans="2:7" x14ac:dyDescent="0.35">
      <c r="B17" s="23"/>
      <c r="C17" s="24"/>
      <c r="D17" s="24"/>
      <c r="E17" s="24"/>
      <c r="F17" s="87"/>
      <c r="G17" s="19"/>
    </row>
    <row r="18" spans="2:7" x14ac:dyDescent="0.35">
      <c r="B18" s="23"/>
      <c r="C18" s="24"/>
      <c r="D18" s="24" t="s">
        <v>878</v>
      </c>
      <c r="E18" s="76"/>
      <c r="F18" s="87">
        <f>IF(LEN(E18)&gt;2,1,0)</f>
        <v>0</v>
      </c>
      <c r="G18" s="19"/>
    </row>
    <row r="19" spans="2:7" x14ac:dyDescent="0.35">
      <c r="B19" s="23"/>
      <c r="C19" s="24"/>
      <c r="D19" s="24"/>
      <c r="E19" s="24"/>
      <c r="F19" s="87"/>
      <c r="G19" s="19"/>
    </row>
    <row r="20" spans="2:7" x14ac:dyDescent="0.35">
      <c r="B20" s="23"/>
      <c r="C20" s="24"/>
      <c r="D20" s="24" t="s">
        <v>879</v>
      </c>
      <c r="E20" s="76"/>
      <c r="F20" s="87">
        <f>IF(LEN(E20)&gt;6,1,0)</f>
        <v>0</v>
      </c>
      <c r="G20" s="19"/>
    </row>
    <row r="21" spans="2:7" x14ac:dyDescent="0.35">
      <c r="B21" s="23"/>
      <c r="C21" s="24"/>
      <c r="D21" s="24"/>
      <c r="E21" s="24"/>
      <c r="F21" s="87"/>
      <c r="G21" s="19"/>
    </row>
    <row r="22" spans="2:7" ht="43.5" customHeight="1" x14ac:dyDescent="0.35">
      <c r="B22" s="23"/>
      <c r="C22" s="24"/>
      <c r="D22" s="24" t="s">
        <v>71</v>
      </c>
      <c r="E22" s="78"/>
      <c r="F22" s="87"/>
      <c r="G22" s="19"/>
    </row>
    <row r="23" spans="2:7" x14ac:dyDescent="0.35">
      <c r="B23" s="23"/>
      <c r="C23" s="24"/>
      <c r="D23" s="24"/>
      <c r="E23" s="24"/>
      <c r="F23" s="87"/>
      <c r="G23" s="19"/>
    </row>
    <row r="24" spans="2:7" x14ac:dyDescent="0.35">
      <c r="B24" s="23"/>
      <c r="C24" s="24"/>
      <c r="D24" s="24"/>
      <c r="E24" s="48" t="str">
        <f>IF(F4=1,"Перейти к вопросам&gt;&gt;","")</f>
        <v/>
      </c>
      <c r="F24" s="87"/>
      <c r="G24" s="19"/>
    </row>
    <row r="25" spans="2:7" x14ac:dyDescent="0.35">
      <c r="B25" s="28"/>
      <c r="C25" s="29"/>
      <c r="D25" s="30"/>
      <c r="E25" s="31" t="str">
        <f>IF(F4=1,"","* заполните корректно обязательные поля!")</f>
        <v>* заполните корректно обязательные поля!</v>
      </c>
      <c r="F25" s="89"/>
      <c r="G25" s="19"/>
    </row>
    <row r="26" spans="2:7" ht="4" customHeight="1" x14ac:dyDescent="0.35">
      <c r="C26" s="19"/>
      <c r="D26" s="19"/>
      <c r="E26" s="19"/>
      <c r="F26" s="19"/>
      <c r="G26" s="19"/>
    </row>
  </sheetData>
  <sheetProtection sheet="1" objects="1" scenarios="1" selectLockedCells="1"/>
  <dataValidations count="1">
    <dataValidation allowBlank="1" showDropDown="1" showInputMessage="1" showErrorMessage="1" sqref="E10"/>
  </dataValidations>
  <hyperlinks>
    <hyperlink ref="E24" location="'Вопрос-1'!A1" display="Перейти к вопросам&gt;&gt;"/>
    <hyperlink ref="E3" location="'Вопрос-1'!A1" display="Перейти к вопросам&gt;&gt;"/>
  </hyperlink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Орг!$A$2:$A$264</xm:f>
          </x14:formula1>
          <xm:sqref>E6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B1:G3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894</v>
      </c>
      <c r="E5" s="2"/>
      <c r="F5" s="26">
        <f>IF(F10=1,1,IF(F15=1,1,IF(F20=1,1,IF(F25=1,1,IF(F30=1,1,0)))))</f>
        <v>0</v>
      </c>
      <c r="G5" s="19"/>
    </row>
    <row r="6" spans="2:7" ht="43.5" customHeight="1" x14ac:dyDescent="0.35">
      <c r="B6" s="23"/>
      <c r="C6" s="24"/>
      <c r="D6" s="91" t="str">
        <f>Результат!B58</f>
        <v>Является ли необходимым разработка общедоступного инструмента для обеспечения возможности валидации схем сообщений на предмет соответствия стандартам Банка России?</v>
      </c>
      <c r="E6" s="92"/>
      <c r="F6" s="26"/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73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Результат!D58</f>
        <v>Да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Результат!D59</f>
        <v>Да, в случае обязательности их применения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Результат!D60</f>
        <v>Нет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/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Результат!D61</f>
        <v>В данный момент затрудняемся с ответом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/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Результат!D62</f>
        <v>Иное (укажите в комментарии)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IF(F5=1,"вопрос 10 &gt;&gt;","")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IF(F5=1,"","Выберите ДА хотя бы для одного варианта!")</f>
        <v>Выберите ДА хотя бы для одного варианта!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x14ac:dyDescent="0.35">
      <c r="D38" s="1" t="s">
        <v>2</v>
      </c>
    </row>
    <row r="39" spans="2:7" x14ac:dyDescent="0.35">
      <c r="D39" s="1" t="s">
        <v>3</v>
      </c>
    </row>
  </sheetData>
  <sheetProtection sheet="1" objects="1" scenarios="1" selectLockedCells="1"/>
  <mergeCells count="6">
    <mergeCell ref="D33:E33"/>
    <mergeCell ref="D6:E6"/>
    <mergeCell ref="D13:E13"/>
    <mergeCell ref="D18:E18"/>
    <mergeCell ref="D23:E23"/>
    <mergeCell ref="D28:E28"/>
  </mergeCells>
  <conditionalFormatting sqref="D10">
    <cfRule type="cellIs" dxfId="54" priority="5" operator="equal">
      <formula>$D$38</formula>
    </cfRule>
  </conditionalFormatting>
  <conditionalFormatting sqref="D15">
    <cfRule type="cellIs" dxfId="53" priority="4" operator="equal">
      <formula>$D$38</formula>
    </cfRule>
  </conditionalFormatting>
  <conditionalFormatting sqref="D20">
    <cfRule type="cellIs" dxfId="52" priority="3" operator="equal">
      <formula>$D$38</formula>
    </cfRule>
  </conditionalFormatting>
  <conditionalFormatting sqref="D25">
    <cfRule type="cellIs" dxfId="51" priority="2" operator="equal">
      <formula>$D$38</formula>
    </cfRule>
  </conditionalFormatting>
  <conditionalFormatting sqref="D30">
    <cfRule type="cellIs" dxfId="50" priority="1" operator="equal">
      <formula>$D$38</formula>
    </cfRule>
  </conditionalFormatting>
  <dataValidations count="1">
    <dataValidation type="list" allowBlank="1" showInputMessage="1" showErrorMessage="1" sqref="D10 D30 D20 D15 D25">
      <formula1>$D$38:$D$39</formula1>
    </dataValidation>
  </dataValidations>
  <hyperlinks>
    <hyperlink ref="D35" location="'Вопрос-8'!A1" display="&lt;&lt; назад"/>
    <hyperlink ref="E3" location="'Вопрос-10'!A1" display="'Вопрос-10'!A1"/>
    <hyperlink ref="D3" location="'Вопрос-8'!A1" display="&lt;&lt; назад"/>
    <hyperlink ref="E35" location="'Вопрос-10'!A1" display="'Вопрос-10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B1:G3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895</v>
      </c>
      <c r="E5" s="2"/>
      <c r="F5" s="26">
        <f>IF(F10=1,1,IF(F15=1,1,IF(F20=1,1,IF(F25=1,1,IF(F30=1,1,0)))))</f>
        <v>0</v>
      </c>
      <c r="G5" s="19"/>
    </row>
    <row r="6" spans="2:7" ht="43.5" customHeight="1" x14ac:dyDescent="0.35">
      <c r="B6" s="23"/>
      <c r="C6" s="24"/>
      <c r="D6" s="91" t="str">
        <f>Результат!B63</f>
        <v>Планируется ли привлечение дополнительных ресурсов / внешних контрагентов при подготовке к переходу и реализации проектов по миграции на ISO 20022?</v>
      </c>
      <c r="E6" s="92"/>
      <c r="F6" s="26"/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73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Результат!D63</f>
        <v>Нет, сделаем всё сами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Результат!D64</f>
        <v>Необходима только методологическая поддержка по ISO 20022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Результат!D65</f>
        <v>Да, по определенным этапам / направлениям (укажите в комментарии)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/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Результат!D66</f>
        <v>У нас уже есть контрагент, который готов реализовать наши планы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/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Результат!D67</f>
        <v>Еще не определились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IF(F5=1,"вопрос 11 &gt;&gt;","")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IF(F5=1,"","Выберите ДА хотя бы для одного варианта!")</f>
        <v>Выберите ДА хотя бы для одного варианта!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x14ac:dyDescent="0.35">
      <c r="D38" s="1" t="s">
        <v>2</v>
      </c>
    </row>
    <row r="39" spans="2:7" x14ac:dyDescent="0.35">
      <c r="D39" s="1" t="s">
        <v>3</v>
      </c>
    </row>
  </sheetData>
  <sheetProtection sheet="1" objects="1" scenarios="1" selectLockedCells="1"/>
  <mergeCells count="6">
    <mergeCell ref="D33:E33"/>
    <mergeCell ref="D6:E6"/>
    <mergeCell ref="D13:E13"/>
    <mergeCell ref="D18:E18"/>
    <mergeCell ref="D23:E23"/>
    <mergeCell ref="D28:E28"/>
  </mergeCells>
  <conditionalFormatting sqref="D10">
    <cfRule type="cellIs" dxfId="49" priority="5" operator="equal">
      <formula>$D$38</formula>
    </cfRule>
  </conditionalFormatting>
  <conditionalFormatting sqref="D15">
    <cfRule type="cellIs" dxfId="48" priority="4" operator="equal">
      <formula>$D$38</formula>
    </cfRule>
  </conditionalFormatting>
  <conditionalFormatting sqref="D20">
    <cfRule type="cellIs" dxfId="47" priority="3" operator="equal">
      <formula>$D$38</formula>
    </cfRule>
  </conditionalFormatting>
  <conditionalFormatting sqref="D25">
    <cfRule type="cellIs" dxfId="46" priority="2" operator="equal">
      <formula>$D$38</formula>
    </cfRule>
  </conditionalFormatting>
  <conditionalFormatting sqref="D30">
    <cfRule type="cellIs" dxfId="45" priority="1" operator="equal">
      <formula>$D$38</formula>
    </cfRule>
  </conditionalFormatting>
  <dataValidations count="1">
    <dataValidation type="list" allowBlank="1" showInputMessage="1" showErrorMessage="1" sqref="D10 D30 D20 D15 D25">
      <formula1>$D$38:$D$39</formula1>
    </dataValidation>
  </dataValidations>
  <hyperlinks>
    <hyperlink ref="D35" location="'Вопрос-9'!A1" display="&lt;&lt; назад"/>
    <hyperlink ref="E35" location="'Вопрос-11'!A1" display="'Вопрос-11'!A1"/>
    <hyperlink ref="E3" location="'Вопрос-11'!A1" display="'Вопрос-11'!A1"/>
    <hyperlink ref="D3" location="'Вопрос-9'!A1" display="&lt;&lt; назад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B1:G3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896</v>
      </c>
      <c r="E5" s="2"/>
      <c r="F5" s="26">
        <f>IF(F10=1,1,IF(F15=1,1,IF(F20=1,1,IF(F25=1,1,IF(F30=1,1,0)))))</f>
        <v>0</v>
      </c>
      <c r="G5" s="19"/>
    </row>
    <row r="6" spans="2:7" ht="43.5" customHeight="1" x14ac:dyDescent="0.35">
      <c r="B6" s="23"/>
      <c r="C6" s="24"/>
      <c r="D6" s="91" t="str">
        <f>Результат!B68</f>
        <v>Исходя из вашего опыта что могло бы поспособствовать более эффективной и успешной реализации проектов по миграции на ISO 20022?</v>
      </c>
      <c r="E6" s="92"/>
      <c r="F6" s="26"/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73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Результат!D68</f>
        <v>Более глубокое обучение как по ISO 20022, так и по практике его применения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Результат!D69</f>
        <v>Единый Консультационный Центр по ISO 20022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Результат!D70</f>
        <v>Предоставление дополнительной документации (укажите в комментарии)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/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Результат!D71</f>
        <v>Предоставление доп-х инструментов / сервсисов (укажите в комментарии)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/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Результат!D72</f>
        <v>Иное (укажите в комментарии)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IF(F5=1,"вопрос 12 &gt;&gt;","")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IF(F5=1,"","Выберите ДА хотя бы для одного варианта!")</f>
        <v>Выберите ДА хотя бы для одного варианта!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x14ac:dyDescent="0.35">
      <c r="D38" s="1" t="s">
        <v>2</v>
      </c>
    </row>
    <row r="39" spans="2:7" x14ac:dyDescent="0.35">
      <c r="D39" s="1" t="s">
        <v>3</v>
      </c>
    </row>
  </sheetData>
  <sheetProtection sheet="1" objects="1" scenarios="1" selectLockedCells="1"/>
  <mergeCells count="6">
    <mergeCell ref="D33:E33"/>
    <mergeCell ref="D6:E6"/>
    <mergeCell ref="D13:E13"/>
    <mergeCell ref="D18:E18"/>
    <mergeCell ref="D23:E23"/>
    <mergeCell ref="D28:E28"/>
  </mergeCells>
  <conditionalFormatting sqref="D10">
    <cfRule type="cellIs" dxfId="44" priority="5" operator="equal">
      <formula>$D$38</formula>
    </cfRule>
  </conditionalFormatting>
  <conditionalFormatting sqref="D15">
    <cfRule type="cellIs" dxfId="43" priority="4" operator="equal">
      <formula>$D$38</formula>
    </cfRule>
  </conditionalFormatting>
  <conditionalFormatting sqref="D20">
    <cfRule type="cellIs" dxfId="42" priority="3" operator="equal">
      <formula>$D$38</formula>
    </cfRule>
  </conditionalFormatting>
  <conditionalFormatting sqref="D25">
    <cfRule type="cellIs" dxfId="41" priority="2" operator="equal">
      <formula>$D$38</formula>
    </cfRule>
  </conditionalFormatting>
  <conditionalFormatting sqref="D30">
    <cfRule type="cellIs" dxfId="40" priority="1" operator="equal">
      <formula>$D$38</formula>
    </cfRule>
  </conditionalFormatting>
  <dataValidations count="1">
    <dataValidation type="list" allowBlank="1" showInputMessage="1" showErrorMessage="1" sqref="D10 D30 D20 D15 D25">
      <formula1>$D$38:$D$39</formula1>
    </dataValidation>
  </dataValidations>
  <hyperlinks>
    <hyperlink ref="D35" location="'Вопрос-10'!A1" display="&lt;&lt; назад"/>
    <hyperlink ref="E3" location="'Вопрос-12'!A1" display="'Вопрос-12'!A1"/>
    <hyperlink ref="D3" location="'Вопрос-10'!A1" display="&lt;&lt; назад"/>
    <hyperlink ref="E35" location="'Вопрос-12'!A1" display="'Вопрос-12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885</v>
      </c>
      <c r="E5" s="2"/>
      <c r="F5" s="26">
        <f>IF(F10=1,1,IF(F15=1,1,IF(F20=1,1,IF(F25=1,1,IF(F30=1,1,0)))))</f>
        <v>0</v>
      </c>
      <c r="G5" s="19"/>
    </row>
    <row r="6" spans="2:7" ht="43.5" customHeight="1" x14ac:dyDescent="0.35">
      <c r="B6" s="23"/>
      <c r="C6" s="24"/>
      <c r="D6" s="91" t="str">
        <f>Результат!B73</f>
        <v>Какую выходную форму для печати / выдачи клиентам распоряжений / подтверждения распоряжений о переводе денежных средств планируете использовать при переходе на ISO 20022?</v>
      </c>
      <c r="E6" s="92"/>
      <c r="F6" s="26"/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73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Результат!D73</f>
        <v>Форму платежного распоряжения из 762-П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Результат!D74</f>
        <v>Модифицированную форму платежного распоряжения из 762-П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Результат!D75</f>
        <v>Форму собственной разработки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/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Результат!D76</f>
        <v>В данный момент затрудняемся с ответом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/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Результат!D77</f>
        <v>Иное (укажите в комментарии)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IF(F5=1,"завершить","")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IF(F5=1,"","Выберите ДА хотя бы для одного варианта!")</f>
        <v>Выберите ДА хотя бы для одного варианта!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x14ac:dyDescent="0.35">
      <c r="D38" s="1" t="s">
        <v>2</v>
      </c>
    </row>
    <row r="39" spans="2:7" x14ac:dyDescent="0.35">
      <c r="D39" s="1" t="s">
        <v>3</v>
      </c>
    </row>
  </sheetData>
  <sheetProtection sheet="1" objects="1" scenarios="1" selectLockedCells="1"/>
  <mergeCells count="6">
    <mergeCell ref="D33:E33"/>
    <mergeCell ref="D6:E6"/>
    <mergeCell ref="D13:E13"/>
    <mergeCell ref="D18:E18"/>
    <mergeCell ref="D23:E23"/>
    <mergeCell ref="D28:E28"/>
  </mergeCells>
  <conditionalFormatting sqref="D10">
    <cfRule type="cellIs" dxfId="39" priority="5" operator="equal">
      <formula>$D$38</formula>
    </cfRule>
  </conditionalFormatting>
  <conditionalFormatting sqref="D15">
    <cfRule type="cellIs" dxfId="38" priority="4" operator="equal">
      <formula>$D$38</formula>
    </cfRule>
  </conditionalFormatting>
  <conditionalFormatting sqref="D20">
    <cfRule type="cellIs" dxfId="37" priority="3" operator="equal">
      <formula>$D$38</formula>
    </cfRule>
  </conditionalFormatting>
  <conditionalFormatting sqref="D25">
    <cfRule type="cellIs" dxfId="36" priority="2" operator="equal">
      <formula>$D$38</formula>
    </cfRule>
  </conditionalFormatting>
  <conditionalFormatting sqref="D30">
    <cfRule type="cellIs" dxfId="35" priority="1" operator="equal">
      <formula>$D$38</formula>
    </cfRule>
  </conditionalFormatting>
  <dataValidations count="1">
    <dataValidation type="list" allowBlank="1" showInputMessage="1" showErrorMessage="1" sqref="D10 D30 D20 D15 D25">
      <formula1>$D$38:$D$39</formula1>
    </dataValidation>
  </dataValidations>
  <hyperlinks>
    <hyperlink ref="D35" location="'Вопрос-11'!A1" display="&lt;&lt; назад"/>
    <hyperlink ref="E35" location="Результат!A1" display="Результат!A1"/>
    <hyperlink ref="E3" location="Результат!A1" display="Результат!A1"/>
    <hyperlink ref="D3" location="'Вопрос-11'!A1" display="&lt;&lt; назад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E85"/>
  <sheetViews>
    <sheetView showGridLines="0" zoomScaleNormal="100" workbookViewId="0">
      <pane ySplit="2" topLeftCell="A3" activePane="bottomLeft" state="frozen"/>
      <selection pane="bottomLeft" activeCell="A2" sqref="A2"/>
    </sheetView>
  </sheetViews>
  <sheetFormatPr defaultRowHeight="14.5" x14ac:dyDescent="0.35"/>
  <cols>
    <col min="1" max="1" width="4.1796875" style="9" customWidth="1"/>
    <col min="2" max="2" width="51.453125" style="18" customWidth="1"/>
    <col min="3" max="3" width="4.453125" style="9" customWidth="1"/>
    <col min="4" max="4" width="77" style="9" bestFit="1" customWidth="1"/>
    <col min="5" max="5" width="57.81640625" style="9" customWidth="1"/>
    <col min="6" max="16384" width="8.7265625" style="9"/>
  </cols>
  <sheetData>
    <row r="1" spans="1:5" ht="15" thickBot="1" x14ac:dyDescent="0.4">
      <c r="A1" s="85">
        <f>'Вопрос-1'!F5+'Вопрос-2'!F5+'Вопрос-3'!F5+'Вопрос-4'!F5+'Вопрос-5'!F5+'Вопрос-6'!F5+'Вопрос-7'!F5+'Вопрос-8'!F5+'Вопрос-9'!F5+'Вопрос-10'!F5+'Вопрос-11'!F5+'Вопрос-12'!F5</f>
        <v>0</v>
      </c>
      <c r="B1" s="82" t="str">
        <f>IF(Начало!F4=0,"Заполните контактную информацию на листе 'Начало'!!!",IF(A1&lt;12,"Опрос не пройден!!! Вы ответили только на " &amp; A1 &amp; " из 12 вопросов, перейдите на листы с вопросами и проверьте ответы!!!","СПАСИБО ЗА ВАШИ ОТВЕТЫ!!!"))</f>
        <v>Заполните контактную информацию на листе 'Начало'!!!</v>
      </c>
      <c r="C1" s="80"/>
      <c r="D1" s="80"/>
      <c r="E1" s="81"/>
    </row>
    <row r="2" spans="1:5" ht="28" customHeight="1" thickBot="1" x14ac:dyDescent="0.4">
      <c r="A2" s="5" t="s">
        <v>1</v>
      </c>
      <c r="B2" s="6" t="s">
        <v>0</v>
      </c>
      <c r="C2" s="7" t="s">
        <v>65</v>
      </c>
      <c r="D2" s="6"/>
      <c r="E2" s="8" t="s">
        <v>15</v>
      </c>
    </row>
    <row r="3" spans="1:5" ht="15" customHeight="1" x14ac:dyDescent="0.35">
      <c r="A3" s="95">
        <v>1</v>
      </c>
      <c r="B3" s="122" t="s">
        <v>25</v>
      </c>
      <c r="C3" s="10" t="str">
        <f>'Вопрос-1'!F$10</f>
        <v/>
      </c>
      <c r="D3" s="11" t="s">
        <v>19</v>
      </c>
      <c r="E3" s="46" t="str">
        <f>IF(LEN('Вопрос-1'!D$13)=0,"",'Вопрос-1'!D$13)</f>
        <v/>
      </c>
    </row>
    <row r="4" spans="1:5" ht="15" customHeight="1" x14ac:dyDescent="0.35">
      <c r="A4" s="97"/>
      <c r="B4" s="123"/>
      <c r="C4" s="12" t="str">
        <f>'Вопрос-1'!F$15</f>
        <v/>
      </c>
      <c r="D4" s="13" t="s">
        <v>18</v>
      </c>
      <c r="E4" s="66" t="str">
        <f>IF(LEN('Вопрос-1'!D$18)=0,"",'Вопрос-1'!D$18)</f>
        <v/>
      </c>
    </row>
    <row r="5" spans="1:5" ht="15" customHeight="1" x14ac:dyDescent="0.35">
      <c r="A5" s="97"/>
      <c r="B5" s="123"/>
      <c r="C5" s="12" t="str">
        <f>'Вопрос-1'!F$20</f>
        <v/>
      </c>
      <c r="D5" s="13" t="s">
        <v>20</v>
      </c>
      <c r="E5" s="67" t="str">
        <f>IF(LEN('Вопрос-1'!D$23)=0,"",'Вопрос-1'!D$23)</f>
        <v/>
      </c>
    </row>
    <row r="6" spans="1:5" ht="15" customHeight="1" x14ac:dyDescent="0.35">
      <c r="A6" s="97"/>
      <c r="B6" s="123"/>
      <c r="C6" s="12" t="str">
        <f>'Вопрос-1'!F$25</f>
        <v/>
      </c>
      <c r="D6" s="13" t="s">
        <v>21</v>
      </c>
      <c r="E6" s="67" t="str">
        <f>IF(LEN('Вопрос-1'!D$28)=0,"",'Вопрос-1'!D$28)</f>
        <v/>
      </c>
    </row>
    <row r="7" spans="1:5" ht="15" customHeight="1" thickBot="1" x14ac:dyDescent="0.4">
      <c r="A7" s="120"/>
      <c r="B7" s="124"/>
      <c r="C7" s="14" t="str">
        <f>'Вопрос-1'!F$30</f>
        <v/>
      </c>
      <c r="D7" s="15" t="s">
        <v>22</v>
      </c>
      <c r="E7" s="68" t="str">
        <f>IF(LEN('Вопрос-1'!D$33)=0,"",'Вопрос-1'!D$33)</f>
        <v/>
      </c>
    </row>
    <row r="8" spans="1:5" ht="15" customHeight="1" x14ac:dyDescent="0.35">
      <c r="A8" s="95">
        <v>2</v>
      </c>
      <c r="B8" s="122" t="s">
        <v>26</v>
      </c>
      <c r="C8" s="16" t="str">
        <f>'Вопрос-2'!F$10</f>
        <v/>
      </c>
      <c r="D8" s="11" t="s">
        <v>17</v>
      </c>
      <c r="E8" s="46" t="str">
        <f>IF(LEN('Вопрос-2'!D$13)=0,"",'Вопрос-2'!D$13)</f>
        <v/>
      </c>
    </row>
    <row r="9" spans="1:5" ht="15" customHeight="1" x14ac:dyDescent="0.35">
      <c r="A9" s="97"/>
      <c r="B9" s="123"/>
      <c r="C9" s="17" t="str">
        <f>'Вопрос-2'!F$15</f>
        <v/>
      </c>
      <c r="D9" s="13" t="s">
        <v>4</v>
      </c>
      <c r="E9" s="66" t="str">
        <f>IF(LEN('Вопрос-2'!D$18)=0,"",'Вопрос-2'!D$18)</f>
        <v/>
      </c>
    </row>
    <row r="10" spans="1:5" ht="15" customHeight="1" x14ac:dyDescent="0.35">
      <c r="A10" s="97"/>
      <c r="B10" s="123"/>
      <c r="C10" s="17" t="str">
        <f>'Вопрос-2'!F$20</f>
        <v/>
      </c>
      <c r="D10" s="13" t="s">
        <v>5</v>
      </c>
      <c r="E10" s="67" t="str">
        <f>IF(LEN('Вопрос-2'!D$23)=0,"",'Вопрос-2'!D$23)</f>
        <v/>
      </c>
    </row>
    <row r="11" spans="1:5" ht="15" customHeight="1" x14ac:dyDescent="0.35">
      <c r="A11" s="97"/>
      <c r="B11" s="123"/>
      <c r="C11" s="17" t="str">
        <f>'Вопрос-2'!F$25</f>
        <v/>
      </c>
      <c r="D11" s="13" t="s">
        <v>6</v>
      </c>
      <c r="E11" s="67" t="str">
        <f>IF(LEN('Вопрос-2'!D$28)=0,"",'Вопрос-2'!D$28)</f>
        <v/>
      </c>
    </row>
    <row r="12" spans="1:5" ht="15" customHeight="1" thickBot="1" x14ac:dyDescent="0.4">
      <c r="A12" s="120"/>
      <c r="B12" s="124"/>
      <c r="C12" s="14" t="str">
        <f>'Вопрос-2'!F$30</f>
        <v/>
      </c>
      <c r="D12" s="15" t="s">
        <v>14</v>
      </c>
      <c r="E12" s="68" t="str">
        <f>IF(LEN('Вопрос-2'!D$33)=0,"",'Вопрос-2'!D$33)</f>
        <v/>
      </c>
    </row>
    <row r="13" spans="1:5" ht="15" customHeight="1" x14ac:dyDescent="0.35">
      <c r="A13" s="95">
        <v>3</v>
      </c>
      <c r="B13" s="122" t="s">
        <v>27</v>
      </c>
      <c r="C13" s="16" t="str">
        <f>'Вопрос-3'!F$10</f>
        <v/>
      </c>
      <c r="D13" s="11" t="s">
        <v>17</v>
      </c>
      <c r="E13" s="46" t="str">
        <f>IF(LEN('Вопрос-3'!D$13)=0,"",'Вопрос-3'!D$13)</f>
        <v/>
      </c>
    </row>
    <row r="14" spans="1:5" ht="15" customHeight="1" x14ac:dyDescent="0.35">
      <c r="A14" s="97"/>
      <c r="B14" s="123"/>
      <c r="C14" s="17" t="str">
        <f>'Вопрос-3'!F$15</f>
        <v/>
      </c>
      <c r="D14" s="13" t="s">
        <v>4</v>
      </c>
      <c r="E14" s="66" t="str">
        <f>IF(LEN('Вопрос-3'!D$18)=0,"",'Вопрос-3'!D$18)</f>
        <v/>
      </c>
    </row>
    <row r="15" spans="1:5" ht="15" customHeight="1" x14ac:dyDescent="0.35">
      <c r="A15" s="97"/>
      <c r="B15" s="123"/>
      <c r="C15" s="17" t="str">
        <f>'Вопрос-3'!F$20</f>
        <v/>
      </c>
      <c r="D15" s="13" t="s">
        <v>5</v>
      </c>
      <c r="E15" s="67" t="str">
        <f>IF(LEN('Вопрос-3'!D$23)=0,"",'Вопрос-3'!D$23)</f>
        <v/>
      </c>
    </row>
    <row r="16" spans="1:5" ht="15" customHeight="1" x14ac:dyDescent="0.35">
      <c r="A16" s="97"/>
      <c r="B16" s="123"/>
      <c r="C16" s="17" t="str">
        <f>'Вопрос-3'!F$25</f>
        <v/>
      </c>
      <c r="D16" s="13" t="s">
        <v>6</v>
      </c>
      <c r="E16" s="67" t="str">
        <f>IF(LEN('Вопрос-3'!D$28)=0,"",'Вопрос-3'!D$28)</f>
        <v/>
      </c>
    </row>
    <row r="17" spans="1:5" ht="15" customHeight="1" thickBot="1" x14ac:dyDescent="0.4">
      <c r="A17" s="120"/>
      <c r="B17" s="124"/>
      <c r="C17" s="14" t="str">
        <f>'Вопрос-3'!F$30</f>
        <v/>
      </c>
      <c r="D17" s="15" t="s">
        <v>23</v>
      </c>
      <c r="E17" s="68" t="str">
        <f>IF(LEN('Вопрос-3'!D$33)=0,"",'Вопрос-3'!D$33)</f>
        <v/>
      </c>
    </row>
    <row r="18" spans="1:5" ht="15" customHeight="1" x14ac:dyDescent="0.35">
      <c r="A18" s="95">
        <v>4</v>
      </c>
      <c r="B18" s="122" t="s">
        <v>28</v>
      </c>
      <c r="C18" s="43" t="str">
        <f>'Вопрос-4'!F$10</f>
        <v/>
      </c>
      <c r="D18" s="11" t="s">
        <v>53</v>
      </c>
      <c r="E18" s="46" t="str">
        <f>IF(LEN('Вопрос-4'!D$13)=0,"",'Вопрос-4'!D$13)</f>
        <v/>
      </c>
    </row>
    <row r="19" spans="1:5" ht="15" customHeight="1" x14ac:dyDescent="0.35">
      <c r="A19" s="97"/>
      <c r="B19" s="123"/>
      <c r="C19" s="44" t="str">
        <f>'Вопрос-4'!F$15</f>
        <v/>
      </c>
      <c r="D19" s="13" t="s">
        <v>50</v>
      </c>
      <c r="E19" s="66" t="str">
        <f>IF(LEN('Вопрос-4'!D$18)=0,"",'Вопрос-4'!D$18)</f>
        <v/>
      </c>
    </row>
    <row r="20" spans="1:5" ht="15" customHeight="1" x14ac:dyDescent="0.35">
      <c r="A20" s="97"/>
      <c r="B20" s="123"/>
      <c r="C20" s="44" t="str">
        <f>'Вопрос-4'!F$20</f>
        <v/>
      </c>
      <c r="D20" s="13" t="s">
        <v>51</v>
      </c>
      <c r="E20" s="67" t="str">
        <f>IF(LEN('Вопрос-4'!D$23)=0,"",'Вопрос-4'!D$23)</f>
        <v/>
      </c>
    </row>
    <row r="21" spans="1:5" ht="15" customHeight="1" x14ac:dyDescent="0.35">
      <c r="A21" s="97"/>
      <c r="B21" s="123"/>
      <c r="C21" s="44" t="str">
        <f>'Вопрос-4'!F$25</f>
        <v/>
      </c>
      <c r="D21" s="13" t="s">
        <v>52</v>
      </c>
      <c r="E21" s="67" t="str">
        <f>IF(LEN('Вопрос-4'!D$28)=0,"",'Вопрос-4'!D$28)</f>
        <v/>
      </c>
    </row>
    <row r="22" spans="1:5" ht="15" customHeight="1" thickBot="1" x14ac:dyDescent="0.4">
      <c r="A22" s="120"/>
      <c r="B22" s="124"/>
      <c r="C22" s="45" t="str">
        <f>'Вопрос-4'!F$30</f>
        <v/>
      </c>
      <c r="D22" s="15" t="s">
        <v>24</v>
      </c>
      <c r="E22" s="68" t="str">
        <f>IF(LEN('Вопрос-4'!D$33)=0,"",'Вопрос-4'!D$33)</f>
        <v/>
      </c>
    </row>
    <row r="23" spans="1:5" ht="15" customHeight="1" x14ac:dyDescent="0.35">
      <c r="A23" s="95">
        <v>5</v>
      </c>
      <c r="B23" s="99" t="s">
        <v>897</v>
      </c>
      <c r="C23" s="43" t="str">
        <f>'Вопрос-5'!F$10</f>
        <v/>
      </c>
      <c r="D23" s="11" t="s">
        <v>54</v>
      </c>
      <c r="E23" s="46" t="str">
        <f>IF(LEN('Вопрос-5'!D$13)=0,"",'Вопрос-5'!D$13)</f>
        <v/>
      </c>
    </row>
    <row r="24" spans="1:5" ht="15" customHeight="1" x14ac:dyDescent="0.35">
      <c r="A24" s="97"/>
      <c r="B24" s="101"/>
      <c r="C24" s="44" t="str">
        <f>'Вопрос-5'!F$15</f>
        <v/>
      </c>
      <c r="D24" s="13" t="s">
        <v>29</v>
      </c>
      <c r="E24" s="66" t="str">
        <f>IF(LEN('Вопрос-5'!D$18)=0,"",'Вопрос-5'!D$18)</f>
        <v/>
      </c>
    </row>
    <row r="25" spans="1:5" ht="15" customHeight="1" x14ac:dyDescent="0.35">
      <c r="A25" s="97"/>
      <c r="B25" s="101"/>
      <c r="C25" s="44" t="str">
        <f>'Вопрос-5'!F$20</f>
        <v/>
      </c>
      <c r="D25" s="13" t="s">
        <v>31</v>
      </c>
      <c r="E25" s="67" t="str">
        <f>IF(LEN('Вопрос-5'!D$23)=0,"",'Вопрос-5'!D$23)</f>
        <v>с ноября 2025 г. необходимо будет передавать структурированный адрес, поэтому хотя бы в этой части доработка должна быть.</v>
      </c>
    </row>
    <row r="26" spans="1:5" ht="15" customHeight="1" x14ac:dyDescent="0.35">
      <c r="A26" s="97"/>
      <c r="B26" s="101"/>
      <c r="C26" s="44" t="str">
        <f>'Вопрос-5'!F$25</f>
        <v/>
      </c>
      <c r="D26" s="13" t="s">
        <v>30</v>
      </c>
      <c r="E26" s="67" t="str">
        <f>IF(LEN('Вопрос-5'!D$28)=0,"",'Вопрос-5'!D$28)</f>
        <v>с ноября 2025 г. необходимо будет передавать структурированный адрес, поэтому хотя бы в этой части доработка должна быть.</v>
      </c>
    </row>
    <row r="27" spans="1:5" ht="15" customHeight="1" thickBot="1" x14ac:dyDescent="0.4">
      <c r="A27" s="120"/>
      <c r="B27" s="121"/>
      <c r="C27" s="45" t="str">
        <f>'Вопрос-5'!F$30</f>
        <v/>
      </c>
      <c r="D27" s="15" t="s">
        <v>13</v>
      </c>
      <c r="E27" s="68" t="str">
        <f>IF(LEN('Вопрос-5'!D$33)=0,"",'Вопрос-5'!D$33)</f>
        <v/>
      </c>
    </row>
    <row r="28" spans="1:5" ht="15" customHeight="1" x14ac:dyDescent="0.35">
      <c r="A28" s="112" t="s">
        <v>59</v>
      </c>
      <c r="B28" s="116" t="s">
        <v>32</v>
      </c>
      <c r="C28" s="106" t="str">
        <f>IF('Вопрос-5'!D46="","",1)</f>
        <v/>
      </c>
      <c r="D28" s="103" t="str">
        <f>IF('Вопрос-5'!D46="","",'Вопрос-5'!D46)</f>
        <v/>
      </c>
      <c r="E28" s="109" t="str">
        <f>IF('Вопрос-5'!D48="","",'Вопрос-5'!D48)</f>
        <v/>
      </c>
    </row>
    <row r="29" spans="1:5" ht="15" customHeight="1" x14ac:dyDescent="0.35">
      <c r="A29" s="113"/>
      <c r="B29" s="117"/>
      <c r="C29" s="107"/>
      <c r="D29" s="104"/>
      <c r="E29" s="110"/>
    </row>
    <row r="30" spans="1:5" ht="15" customHeight="1" x14ac:dyDescent="0.35">
      <c r="A30" s="113"/>
      <c r="B30" s="117"/>
      <c r="C30" s="107"/>
      <c r="D30" s="104"/>
      <c r="E30" s="110"/>
    </row>
    <row r="31" spans="1:5" ht="15" customHeight="1" x14ac:dyDescent="0.35">
      <c r="A31" s="114"/>
      <c r="B31" s="118"/>
      <c r="C31" s="107"/>
      <c r="D31" s="104"/>
      <c r="E31" s="110"/>
    </row>
    <row r="32" spans="1:5" ht="15" customHeight="1" thickBot="1" x14ac:dyDescent="0.4">
      <c r="A32" s="115"/>
      <c r="B32" s="119"/>
      <c r="C32" s="108"/>
      <c r="D32" s="105"/>
      <c r="E32" s="111"/>
    </row>
    <row r="33" spans="1:5" ht="15" customHeight="1" x14ac:dyDescent="0.35">
      <c r="A33" s="112" t="s">
        <v>55</v>
      </c>
      <c r="B33" s="116" t="s">
        <v>61</v>
      </c>
      <c r="C33" s="43" t="str">
        <f>'Вопрос-5'!F$54</f>
        <v/>
      </c>
      <c r="D33" s="11" t="s">
        <v>17</v>
      </c>
      <c r="E33" s="46" t="str">
        <f>IF(LEN('Вопрос-5'!D$57)=0,"",'Вопрос-5'!D$57)</f>
        <v/>
      </c>
    </row>
    <row r="34" spans="1:5" ht="15" customHeight="1" x14ac:dyDescent="0.35">
      <c r="A34" s="113"/>
      <c r="B34" s="117"/>
      <c r="C34" s="44" t="str">
        <f>'Вопрос-5'!F$59</f>
        <v/>
      </c>
      <c r="D34" s="13" t="s">
        <v>4</v>
      </c>
      <c r="E34" s="66" t="str">
        <f>IF(LEN('Вопрос-5'!D$62)=0,"",'Вопрос-5'!D$62)</f>
        <v/>
      </c>
    </row>
    <row r="35" spans="1:5" ht="15" customHeight="1" x14ac:dyDescent="0.35">
      <c r="A35" s="113"/>
      <c r="B35" s="117"/>
      <c r="C35" s="44" t="str">
        <f>'Вопрос-5'!F$64</f>
        <v/>
      </c>
      <c r="D35" s="13" t="s">
        <v>5</v>
      </c>
      <c r="E35" s="67" t="str">
        <f>IF(LEN('Вопрос-5'!D$67)=0,"",'Вопрос-5'!D$67)</f>
        <v/>
      </c>
    </row>
    <row r="36" spans="1:5" ht="15" customHeight="1" x14ac:dyDescent="0.35">
      <c r="A36" s="114"/>
      <c r="B36" s="118"/>
      <c r="C36" s="44" t="str">
        <f>'Вопрос-5'!F$69</f>
        <v/>
      </c>
      <c r="D36" s="13" t="s">
        <v>6</v>
      </c>
      <c r="E36" s="67" t="str">
        <f>IF(LEN('Вопрос-5'!D$72)=0,"",'Вопрос-5'!D$72)</f>
        <v/>
      </c>
    </row>
    <row r="37" spans="1:5" ht="15" customHeight="1" thickBot="1" x14ac:dyDescent="0.4">
      <c r="A37" s="115"/>
      <c r="B37" s="119"/>
      <c r="C37" s="45" t="str">
        <f>'Вопрос-5'!F$74</f>
        <v/>
      </c>
      <c r="D37" s="15" t="s">
        <v>33</v>
      </c>
      <c r="E37" s="68" t="str">
        <f>IF(LEN('Вопрос-5'!D$77)=0,"",'Вопрос-5'!D$77)</f>
        <v/>
      </c>
    </row>
    <row r="38" spans="1:5" ht="15" customHeight="1" x14ac:dyDescent="0.35">
      <c r="A38" s="112" t="s">
        <v>60</v>
      </c>
      <c r="B38" s="116" t="s">
        <v>62</v>
      </c>
      <c r="C38" s="43" t="str">
        <f>'Вопрос-5'!F$83</f>
        <v/>
      </c>
      <c r="D38" s="11" t="s">
        <v>57</v>
      </c>
      <c r="E38" s="46" t="str">
        <f>IF(LEN('Вопрос-5'!D$86)=0,"",'Вопрос-5'!D$86)</f>
        <v/>
      </c>
    </row>
    <row r="39" spans="1:5" ht="15" customHeight="1" x14ac:dyDescent="0.35">
      <c r="A39" s="113"/>
      <c r="B39" s="117"/>
      <c r="C39" s="44" t="str">
        <f>'Вопрос-5'!F$88</f>
        <v/>
      </c>
      <c r="D39" s="13" t="s">
        <v>58</v>
      </c>
      <c r="E39" s="66" t="str">
        <f>IF(LEN('Вопрос-5'!D$91)=0,"",'Вопрос-5'!D$91)</f>
        <v/>
      </c>
    </row>
    <row r="40" spans="1:5" ht="15" customHeight="1" x14ac:dyDescent="0.35">
      <c r="A40" s="113"/>
      <c r="B40" s="117"/>
      <c r="C40" s="44" t="str">
        <f>'Вопрос-5'!F$93</f>
        <v/>
      </c>
      <c r="D40" s="13" t="s">
        <v>56</v>
      </c>
      <c r="E40" s="67" t="str">
        <f>IF(LEN('Вопрос-5'!D$96)=0,"",'Вопрос-5'!D$96)</f>
        <v/>
      </c>
    </row>
    <row r="41" spans="1:5" ht="15" customHeight="1" x14ac:dyDescent="0.35">
      <c r="A41" s="114"/>
      <c r="B41" s="118"/>
      <c r="C41" s="44" t="str">
        <f>'Вопрос-5'!F$98</f>
        <v/>
      </c>
      <c r="D41" s="13" t="s">
        <v>63</v>
      </c>
      <c r="E41" s="67" t="str">
        <f>IF(LEN('Вопрос-5'!D$101)=0,"",'Вопрос-5'!D$101)</f>
        <v/>
      </c>
    </row>
    <row r="42" spans="1:5" ht="15" customHeight="1" thickBot="1" x14ac:dyDescent="0.4">
      <c r="A42" s="115"/>
      <c r="B42" s="119"/>
      <c r="C42" s="45" t="str">
        <f>'Вопрос-5'!F$103</f>
        <v/>
      </c>
      <c r="D42" s="15" t="s">
        <v>64</v>
      </c>
      <c r="E42" s="68" t="str">
        <f>IF(LEN('Вопрос-5'!D$106)=0,"",'Вопрос-5'!D$106)</f>
        <v/>
      </c>
    </row>
    <row r="43" spans="1:5" ht="15" customHeight="1" x14ac:dyDescent="0.35">
      <c r="A43" s="95">
        <v>6</v>
      </c>
      <c r="B43" s="99" t="s">
        <v>47</v>
      </c>
      <c r="C43" s="43" t="str">
        <f>'Вопрос-6'!F$10</f>
        <v/>
      </c>
      <c r="D43" s="11" t="s">
        <v>9</v>
      </c>
      <c r="E43" s="46" t="str">
        <f>IF(LEN('Вопрос-6'!D$13)=0,"",'Вопрос-6'!D$13)</f>
        <v/>
      </c>
    </row>
    <row r="44" spans="1:5" ht="15" customHeight="1" x14ac:dyDescent="0.35">
      <c r="A44" s="96"/>
      <c r="B44" s="100"/>
      <c r="C44" s="44" t="str">
        <f>'Вопрос-6'!F$15</f>
        <v/>
      </c>
      <c r="D44" s="13" t="s">
        <v>10</v>
      </c>
      <c r="E44" s="66" t="str">
        <f>IF(LEN('Вопрос-6'!D$18)=0,"",'Вопрос-6'!D$18)</f>
        <v/>
      </c>
    </row>
    <row r="45" spans="1:5" ht="15" customHeight="1" x14ac:dyDescent="0.35">
      <c r="A45" s="96"/>
      <c r="B45" s="100"/>
      <c r="C45" s="44" t="str">
        <f>'Вопрос-6'!F$20</f>
        <v/>
      </c>
      <c r="D45" s="13" t="s">
        <v>7</v>
      </c>
      <c r="E45" s="67" t="str">
        <f>IF(LEN('Вопрос-6'!D$23)=0,"",'Вопрос-6'!D$23)</f>
        <v/>
      </c>
    </row>
    <row r="46" spans="1:5" ht="15" customHeight="1" x14ac:dyDescent="0.35">
      <c r="A46" s="97"/>
      <c r="B46" s="101"/>
      <c r="C46" s="44" t="str">
        <f>'Вопрос-6'!F$25</f>
        <v/>
      </c>
      <c r="D46" s="13" t="s">
        <v>8</v>
      </c>
      <c r="E46" s="67" t="str">
        <f>IF(LEN('Вопрос-6'!D$28)=0,"",'Вопрос-6'!D$28)</f>
        <v/>
      </c>
    </row>
    <row r="47" spans="1:5" ht="15" customHeight="1" thickBot="1" x14ac:dyDescent="0.4">
      <c r="A47" s="120"/>
      <c r="B47" s="121"/>
      <c r="C47" s="45" t="str">
        <f>'Вопрос-6'!F$30</f>
        <v/>
      </c>
      <c r="D47" s="15" t="s">
        <v>34</v>
      </c>
      <c r="E47" s="68" t="str">
        <f>IF(LEN('Вопрос-6'!D$33)=0,"",'Вопрос-6'!D$33)</f>
        <v/>
      </c>
    </row>
    <row r="48" spans="1:5" ht="15" customHeight="1" x14ac:dyDescent="0.35">
      <c r="A48" s="95">
        <v>7</v>
      </c>
      <c r="B48" s="99" t="s">
        <v>45</v>
      </c>
      <c r="C48" s="43" t="str">
        <f>'Вопрос-7'!F$10</f>
        <v/>
      </c>
      <c r="D48" s="11" t="s">
        <v>2</v>
      </c>
      <c r="E48" s="46" t="str">
        <f>IF(LEN('Вопрос-7'!D$13)=0,"",'Вопрос-7'!D$13)</f>
        <v/>
      </c>
    </row>
    <row r="49" spans="1:5" ht="15" customHeight="1" x14ac:dyDescent="0.35">
      <c r="A49" s="96"/>
      <c r="B49" s="100"/>
      <c r="C49" s="44" t="str">
        <f>'Вопрос-7'!F$15</f>
        <v/>
      </c>
      <c r="D49" s="13" t="s">
        <v>16</v>
      </c>
      <c r="E49" s="66" t="str">
        <f>IF(LEN('Вопрос-7'!D$18)=0,"",'Вопрос-7'!D$18)</f>
        <v/>
      </c>
    </row>
    <row r="50" spans="1:5" ht="15" customHeight="1" x14ac:dyDescent="0.35">
      <c r="A50" s="96"/>
      <c r="B50" s="100"/>
      <c r="C50" s="44" t="str">
        <f>'Вопрос-7'!F$20</f>
        <v/>
      </c>
      <c r="D50" s="13" t="s">
        <v>11</v>
      </c>
      <c r="E50" s="67" t="str">
        <f>IF(LEN('Вопрос-7'!D$23)=0,"",'Вопрос-7'!D$23)</f>
        <v/>
      </c>
    </row>
    <row r="51" spans="1:5" ht="15" customHeight="1" x14ac:dyDescent="0.35">
      <c r="A51" s="97"/>
      <c r="B51" s="101"/>
      <c r="C51" s="44" t="str">
        <f>'Вопрос-7'!F$25</f>
        <v/>
      </c>
      <c r="D51" s="13" t="s">
        <v>39</v>
      </c>
      <c r="E51" s="67" t="str">
        <f>IF(LEN('Вопрос-7'!D$28)=0,"",'Вопрос-7'!D$28)</f>
        <v/>
      </c>
    </row>
    <row r="52" spans="1:5" ht="15" customHeight="1" thickBot="1" x14ac:dyDescent="0.4">
      <c r="A52" s="120"/>
      <c r="B52" s="121"/>
      <c r="C52" s="45" t="str">
        <f>'Вопрос-7'!F$30</f>
        <v/>
      </c>
      <c r="D52" s="15" t="s">
        <v>34</v>
      </c>
      <c r="E52" s="68" t="str">
        <f>IF(LEN('Вопрос-7'!D$33)=0,"",'Вопрос-7'!D$33)</f>
        <v/>
      </c>
    </row>
    <row r="53" spans="1:5" ht="15" customHeight="1" x14ac:dyDescent="0.35">
      <c r="A53" s="128">
        <v>8</v>
      </c>
      <c r="B53" s="125" t="s">
        <v>66</v>
      </c>
      <c r="C53" s="43" t="str">
        <f>'Вопрос-8'!F$10</f>
        <v/>
      </c>
      <c r="D53" s="11" t="s">
        <v>2</v>
      </c>
      <c r="E53" s="46" t="str">
        <f>IF(LEN('Вопрос-8'!D$13)=0,"",'Вопрос-8'!D$13)</f>
        <v/>
      </c>
    </row>
    <row r="54" spans="1:5" ht="15" customHeight="1" x14ac:dyDescent="0.35">
      <c r="A54" s="129"/>
      <c r="B54" s="126"/>
      <c r="C54" s="44" t="str">
        <f>'Вопрос-8'!F$15</f>
        <v/>
      </c>
      <c r="D54" s="13" t="s">
        <v>16</v>
      </c>
      <c r="E54" s="66" t="str">
        <f>IF(LEN('Вопрос-8'!D$18)=0,"",'Вопрос-8'!D$18)</f>
        <v/>
      </c>
    </row>
    <row r="55" spans="1:5" ht="15" customHeight="1" x14ac:dyDescent="0.35">
      <c r="A55" s="129"/>
      <c r="B55" s="126"/>
      <c r="C55" s="44" t="str">
        <f>'Вопрос-8'!F$20</f>
        <v/>
      </c>
      <c r="D55" s="13" t="s">
        <v>11</v>
      </c>
      <c r="E55" s="67" t="str">
        <f>IF(LEN('Вопрос-8'!D$23)=0,"",'Вопрос-8'!D$23)</f>
        <v/>
      </c>
    </row>
    <row r="56" spans="1:5" ht="15" customHeight="1" x14ac:dyDescent="0.35">
      <c r="A56" s="129"/>
      <c r="B56" s="126"/>
      <c r="C56" s="44" t="str">
        <f>'Вопрос-8'!F$25</f>
        <v/>
      </c>
      <c r="D56" s="13" t="s">
        <v>39</v>
      </c>
      <c r="E56" s="67" t="str">
        <f>IF(LEN('Вопрос-8'!D$28)=0,"",'Вопрос-8'!D$28)</f>
        <v/>
      </c>
    </row>
    <row r="57" spans="1:5" ht="15" customHeight="1" thickBot="1" x14ac:dyDescent="0.4">
      <c r="A57" s="130"/>
      <c r="B57" s="127"/>
      <c r="C57" s="45" t="str">
        <f>'Вопрос-8'!F$30</f>
        <v/>
      </c>
      <c r="D57" s="15" t="s">
        <v>34</v>
      </c>
      <c r="E57" s="68" t="str">
        <f>IF(LEN('Вопрос-8'!D$33)=0,"",'Вопрос-8'!D$33)</f>
        <v/>
      </c>
    </row>
    <row r="58" spans="1:5" ht="15" customHeight="1" x14ac:dyDescent="0.35">
      <c r="A58" s="95">
        <v>9</v>
      </c>
      <c r="B58" s="99" t="s">
        <v>46</v>
      </c>
      <c r="C58" s="43" t="str">
        <f>'Вопрос-9'!F$10</f>
        <v/>
      </c>
      <c r="D58" s="11" t="s">
        <v>2</v>
      </c>
      <c r="E58" s="46" t="str">
        <f>IF(LEN('Вопрос-9'!D$13)=0,"",'Вопрос-9'!D$13)</f>
        <v/>
      </c>
    </row>
    <row r="59" spans="1:5" ht="15" customHeight="1" x14ac:dyDescent="0.35">
      <c r="A59" s="96"/>
      <c r="B59" s="100"/>
      <c r="C59" s="44" t="str">
        <f>'Вопрос-9'!F$15</f>
        <v/>
      </c>
      <c r="D59" s="13" t="s">
        <v>12</v>
      </c>
      <c r="E59" s="66" t="str">
        <f>IF(LEN('Вопрос-9'!D$18)=0,"",'Вопрос-9'!D$18)</f>
        <v/>
      </c>
    </row>
    <row r="60" spans="1:5" ht="15" customHeight="1" x14ac:dyDescent="0.35">
      <c r="A60" s="96"/>
      <c r="B60" s="100"/>
      <c r="C60" s="44" t="str">
        <f>'Вопрос-9'!F$20</f>
        <v/>
      </c>
      <c r="D60" s="13" t="s">
        <v>3</v>
      </c>
      <c r="E60" s="67" t="str">
        <f>IF(LEN('Вопрос-9'!D$23)=0,"",'Вопрос-9'!D$23)</f>
        <v/>
      </c>
    </row>
    <row r="61" spans="1:5" ht="15" customHeight="1" x14ac:dyDescent="0.35">
      <c r="A61" s="97"/>
      <c r="B61" s="101"/>
      <c r="C61" s="44" t="str">
        <f>'Вопрос-9'!F$25</f>
        <v/>
      </c>
      <c r="D61" s="13" t="s">
        <v>39</v>
      </c>
      <c r="E61" s="67" t="str">
        <f>IF(LEN('Вопрос-9'!D$28)=0,"",'Вопрос-9'!D$28)</f>
        <v/>
      </c>
    </row>
    <row r="62" spans="1:5" ht="15" customHeight="1" thickBot="1" x14ac:dyDescent="0.4">
      <c r="A62" s="120"/>
      <c r="B62" s="121"/>
      <c r="C62" s="45" t="str">
        <f>'Вопрос-9'!F$30</f>
        <v/>
      </c>
      <c r="D62" s="15" t="s">
        <v>34</v>
      </c>
      <c r="E62" s="68" t="str">
        <f>IF(LEN('Вопрос-9'!D$33)=0,"",'Вопрос-9'!D$33)</f>
        <v/>
      </c>
    </row>
    <row r="63" spans="1:5" ht="15" customHeight="1" x14ac:dyDescent="0.35">
      <c r="A63" s="95">
        <v>10</v>
      </c>
      <c r="B63" s="99" t="s">
        <v>48</v>
      </c>
      <c r="C63" s="43" t="str">
        <f>'Вопрос-10'!F$10</f>
        <v/>
      </c>
      <c r="D63" s="11" t="s">
        <v>35</v>
      </c>
      <c r="E63" s="46" t="str">
        <f>IF(LEN('Вопрос-10'!D$13)=0,"",'Вопрос-10'!D$13)</f>
        <v/>
      </c>
    </row>
    <row r="64" spans="1:5" ht="15" customHeight="1" x14ac:dyDescent="0.35">
      <c r="A64" s="96"/>
      <c r="B64" s="100"/>
      <c r="C64" s="44" t="str">
        <f>'Вопрос-10'!F$15</f>
        <v/>
      </c>
      <c r="D64" s="13" t="s">
        <v>36</v>
      </c>
      <c r="E64" s="66" t="str">
        <f>IF(LEN('Вопрос-10'!D$18)=0,"",'Вопрос-10'!D$18)</f>
        <v/>
      </c>
    </row>
    <row r="65" spans="1:5" ht="15" customHeight="1" x14ac:dyDescent="0.35">
      <c r="A65" s="96"/>
      <c r="B65" s="100"/>
      <c r="C65" s="44" t="str">
        <f>'Вопрос-10'!F$20</f>
        <v/>
      </c>
      <c r="D65" s="13" t="s">
        <v>37</v>
      </c>
      <c r="E65" s="67" t="str">
        <f>IF(LEN('Вопрос-10'!D$23)=0,"",'Вопрос-10'!D$23)</f>
        <v/>
      </c>
    </row>
    <row r="66" spans="1:5" ht="15" customHeight="1" x14ac:dyDescent="0.35">
      <c r="A66" s="97"/>
      <c r="B66" s="101"/>
      <c r="C66" s="44" t="str">
        <f>'Вопрос-10'!F$25</f>
        <v/>
      </c>
      <c r="D66" s="13" t="s">
        <v>38</v>
      </c>
      <c r="E66" s="67" t="str">
        <f>IF(LEN('Вопрос-10'!D$28)=0,"",'Вопрос-10'!D$28)</f>
        <v/>
      </c>
    </row>
    <row r="67" spans="1:5" ht="15" customHeight="1" thickBot="1" x14ac:dyDescent="0.4">
      <c r="A67" s="120"/>
      <c r="B67" s="121"/>
      <c r="C67" s="45" t="str">
        <f>'Вопрос-10'!F$30</f>
        <v/>
      </c>
      <c r="D67" s="15" t="s">
        <v>40</v>
      </c>
      <c r="E67" s="68" t="str">
        <f>IF(LEN('Вопрос-10'!D$33)=0,"",'Вопрос-10'!D$33)</f>
        <v/>
      </c>
    </row>
    <row r="68" spans="1:5" ht="15" customHeight="1" x14ac:dyDescent="0.35">
      <c r="A68" s="95">
        <v>11</v>
      </c>
      <c r="B68" s="99" t="s">
        <v>49</v>
      </c>
      <c r="C68" s="43" t="str">
        <f>'Вопрос-11'!F$10</f>
        <v/>
      </c>
      <c r="D68" s="11" t="s">
        <v>41</v>
      </c>
      <c r="E68" s="46" t="str">
        <f>IF(LEN('Вопрос-11'!D$13)=0,"",'Вопрос-11'!D$13)</f>
        <v/>
      </c>
    </row>
    <row r="69" spans="1:5" ht="15" customHeight="1" x14ac:dyDescent="0.35">
      <c r="A69" s="96"/>
      <c r="B69" s="100"/>
      <c r="C69" s="44" t="str">
        <f>'Вопрос-11'!F$15</f>
        <v/>
      </c>
      <c r="D69" s="13" t="s">
        <v>43</v>
      </c>
      <c r="E69" s="66" t="str">
        <f>IF(LEN('Вопрос-11'!D$18)=0,"",'Вопрос-11'!D$18)</f>
        <v/>
      </c>
    </row>
    <row r="70" spans="1:5" ht="15" customHeight="1" x14ac:dyDescent="0.35">
      <c r="A70" s="96"/>
      <c r="B70" s="100"/>
      <c r="C70" s="44" t="str">
        <f>'Вопрос-11'!F$20</f>
        <v/>
      </c>
      <c r="D70" s="13" t="s">
        <v>42</v>
      </c>
      <c r="E70" s="67" t="str">
        <f>IF(LEN('Вопрос-11'!D$23)=0,"",'Вопрос-11'!D$23)</f>
        <v/>
      </c>
    </row>
    <row r="71" spans="1:5" ht="15" customHeight="1" x14ac:dyDescent="0.35">
      <c r="A71" s="97"/>
      <c r="B71" s="101"/>
      <c r="C71" s="44" t="str">
        <f>'Вопрос-11'!F$25</f>
        <v/>
      </c>
      <c r="D71" s="13" t="s">
        <v>44</v>
      </c>
      <c r="E71" s="67" t="str">
        <f>IF(LEN('Вопрос-11'!D$28)=0,"",'Вопрос-11'!D$28)</f>
        <v/>
      </c>
    </row>
    <row r="72" spans="1:5" ht="15" customHeight="1" thickBot="1" x14ac:dyDescent="0.4">
      <c r="A72" s="98"/>
      <c r="B72" s="102"/>
      <c r="C72" s="49" t="str">
        <f>'Вопрос-11'!F$30</f>
        <v/>
      </c>
      <c r="D72" s="50" t="s">
        <v>34</v>
      </c>
      <c r="E72" s="69" t="str">
        <f>IF(LEN('Вопрос-11'!D$33)=0,"",'Вопрос-11'!D$33)</f>
        <v/>
      </c>
    </row>
    <row r="73" spans="1:5" ht="15" customHeight="1" x14ac:dyDescent="0.35">
      <c r="A73" s="95">
        <v>12</v>
      </c>
      <c r="B73" s="99" t="s">
        <v>881</v>
      </c>
      <c r="C73" s="43" t="str">
        <f>'Вопрос-12'!F$10</f>
        <v/>
      </c>
      <c r="D73" s="11" t="s">
        <v>882</v>
      </c>
      <c r="E73" s="46" t="str">
        <f>IF(LEN('Вопрос-12'!D$13)=0,"",'Вопрос-12'!D$13)</f>
        <v/>
      </c>
    </row>
    <row r="74" spans="1:5" ht="15" customHeight="1" x14ac:dyDescent="0.35">
      <c r="A74" s="96"/>
      <c r="B74" s="100"/>
      <c r="C74" s="44" t="str">
        <f>'Вопрос-12'!F$15</f>
        <v/>
      </c>
      <c r="D74" s="13" t="s">
        <v>883</v>
      </c>
      <c r="E74" s="66" t="str">
        <f>IF(LEN('Вопрос-12'!D$18)=0,"",'Вопрос-12'!D$18)</f>
        <v/>
      </c>
    </row>
    <row r="75" spans="1:5" ht="15" customHeight="1" x14ac:dyDescent="0.35">
      <c r="A75" s="96"/>
      <c r="B75" s="100"/>
      <c r="C75" s="44" t="str">
        <f>'Вопрос-12'!F$20</f>
        <v/>
      </c>
      <c r="D75" s="13" t="s">
        <v>884</v>
      </c>
      <c r="E75" s="67" t="str">
        <f>IF(LEN('Вопрос-12'!D$23)=0,"",'Вопрос-12'!D$23)</f>
        <v/>
      </c>
    </row>
    <row r="76" spans="1:5" ht="15" customHeight="1" x14ac:dyDescent="0.35">
      <c r="A76" s="97"/>
      <c r="B76" s="101"/>
      <c r="C76" s="44" t="str">
        <f>'Вопрос-12'!F$25</f>
        <v/>
      </c>
      <c r="D76" s="13" t="s">
        <v>39</v>
      </c>
      <c r="E76" s="67" t="str">
        <f>IF(LEN('Вопрос-12'!D$28)=0,"",'Вопрос-12'!D$28)</f>
        <v/>
      </c>
    </row>
    <row r="77" spans="1:5" ht="15" customHeight="1" thickBot="1" x14ac:dyDescent="0.4">
      <c r="A77" s="98"/>
      <c r="B77" s="102"/>
      <c r="C77" s="49" t="str">
        <f>'Вопрос-12'!F$30</f>
        <v/>
      </c>
      <c r="D77" s="50" t="s">
        <v>34</v>
      </c>
      <c r="E77" s="69" t="str">
        <f>IF(LEN('Вопрос-12'!D$33)=0,"",'Вопрос-12'!D$33)</f>
        <v/>
      </c>
    </row>
    <row r="78" spans="1:5" ht="28" customHeight="1" x14ac:dyDescent="0.35">
      <c r="A78" s="53" t="s">
        <v>80</v>
      </c>
      <c r="B78" s="54"/>
      <c r="C78" s="55"/>
      <c r="D78" s="55"/>
      <c r="E78" s="56"/>
    </row>
    <row r="79" spans="1:5" x14ac:dyDescent="0.35">
      <c r="A79" s="57"/>
      <c r="B79" s="51" t="s">
        <v>82</v>
      </c>
      <c r="C79" s="52"/>
      <c r="D79" s="63">
        <f>Начало!E6</f>
        <v>0</v>
      </c>
      <c r="E79" s="65">
        <f>Начало!E10</f>
        <v>0</v>
      </c>
    </row>
    <row r="80" spans="1:5" x14ac:dyDescent="0.35">
      <c r="A80" s="57"/>
      <c r="B80" s="51" t="s">
        <v>81</v>
      </c>
      <c r="C80" s="52"/>
      <c r="D80" s="63">
        <f>Начало!E12</f>
        <v>0</v>
      </c>
      <c r="E80" s="58"/>
    </row>
    <row r="81" spans="1:5" x14ac:dyDescent="0.35">
      <c r="A81" s="57"/>
      <c r="B81" s="51" t="s">
        <v>880</v>
      </c>
      <c r="C81" s="52"/>
      <c r="D81" s="63">
        <f>Начало!E14</f>
        <v>0</v>
      </c>
      <c r="E81" s="58"/>
    </row>
    <row r="82" spans="1:5" x14ac:dyDescent="0.35">
      <c r="A82" s="57"/>
      <c r="B82" s="51" t="s">
        <v>68</v>
      </c>
      <c r="C82" s="52"/>
      <c r="D82" s="63">
        <f>Начало!E16</f>
        <v>0</v>
      </c>
      <c r="E82" s="58"/>
    </row>
    <row r="83" spans="1:5" x14ac:dyDescent="0.35">
      <c r="A83" s="57"/>
      <c r="B83" s="51" t="s">
        <v>69</v>
      </c>
      <c r="C83" s="52"/>
      <c r="D83" s="63">
        <f>Начало!E18</f>
        <v>0</v>
      </c>
      <c r="E83" s="58"/>
    </row>
    <row r="84" spans="1:5" x14ac:dyDescent="0.35">
      <c r="A84" s="57"/>
      <c r="B84" s="51" t="s">
        <v>70</v>
      </c>
      <c r="C84" s="52"/>
      <c r="D84" s="63">
        <f>Начало!E20</f>
        <v>0</v>
      </c>
      <c r="E84" s="58"/>
    </row>
    <row r="85" spans="1:5" ht="15" thickBot="1" x14ac:dyDescent="0.4">
      <c r="A85" s="59"/>
      <c r="B85" s="60" t="s">
        <v>71</v>
      </c>
      <c r="C85" s="61"/>
      <c r="D85" s="64">
        <f>Начало!E22</f>
        <v>0</v>
      </c>
      <c r="E85" s="62"/>
    </row>
  </sheetData>
  <sheetProtection sheet="1" objects="1" scenarios="1"/>
  <mergeCells count="33">
    <mergeCell ref="B58:B62"/>
    <mergeCell ref="A63:A67"/>
    <mergeCell ref="B63:B67"/>
    <mergeCell ref="B53:B57"/>
    <mergeCell ref="A53:A57"/>
    <mergeCell ref="A3:A7"/>
    <mergeCell ref="B3:B7"/>
    <mergeCell ref="A8:A12"/>
    <mergeCell ref="B8:B12"/>
    <mergeCell ref="A13:A17"/>
    <mergeCell ref="B13:B17"/>
    <mergeCell ref="A18:A22"/>
    <mergeCell ref="B18:B22"/>
    <mergeCell ref="A23:A27"/>
    <mergeCell ref="B23:B27"/>
    <mergeCell ref="A28:A32"/>
    <mergeCell ref="B28:B32"/>
    <mergeCell ref="A73:A77"/>
    <mergeCell ref="B73:B77"/>
    <mergeCell ref="D28:D32"/>
    <mergeCell ref="C28:C32"/>
    <mergeCell ref="E28:E32"/>
    <mergeCell ref="A33:A37"/>
    <mergeCell ref="B33:B37"/>
    <mergeCell ref="A43:A47"/>
    <mergeCell ref="B43:B47"/>
    <mergeCell ref="A38:A42"/>
    <mergeCell ref="B38:B42"/>
    <mergeCell ref="A68:A72"/>
    <mergeCell ref="B68:B72"/>
    <mergeCell ref="A48:A52"/>
    <mergeCell ref="B48:B52"/>
    <mergeCell ref="A58:A62"/>
  </mergeCells>
  <conditionalFormatting sqref="C3:C28">
    <cfRule type="cellIs" dxfId="34" priority="54" operator="equal">
      <formula>1</formula>
    </cfRule>
  </conditionalFormatting>
  <conditionalFormatting sqref="D3 D66:D67">
    <cfRule type="expression" dxfId="33" priority="53">
      <formula>$C3=1</formula>
    </cfRule>
  </conditionalFormatting>
  <conditionalFormatting sqref="D43 D46:D48 D51:D52 D6:D27">
    <cfRule type="expression" dxfId="32" priority="50">
      <formula>$C6=1</formula>
    </cfRule>
  </conditionalFormatting>
  <conditionalFormatting sqref="D4">
    <cfRule type="expression" dxfId="31" priority="48">
      <formula>$C4=1</formula>
    </cfRule>
  </conditionalFormatting>
  <conditionalFormatting sqref="D5">
    <cfRule type="expression" dxfId="30" priority="49">
      <formula>$C5=1</formula>
    </cfRule>
  </conditionalFormatting>
  <conditionalFormatting sqref="D45">
    <cfRule type="expression" dxfId="29" priority="42">
      <formula>$C45=1</formula>
    </cfRule>
  </conditionalFormatting>
  <conditionalFormatting sqref="D49:D50">
    <cfRule type="expression" dxfId="28" priority="38">
      <formula>$C49=1</formula>
    </cfRule>
  </conditionalFormatting>
  <conditionalFormatting sqref="D44">
    <cfRule type="expression" dxfId="27" priority="40">
      <formula>$C44=1</formula>
    </cfRule>
  </conditionalFormatting>
  <conditionalFormatting sqref="D58">
    <cfRule type="expression" dxfId="26" priority="34">
      <formula>$C58=1</formula>
    </cfRule>
  </conditionalFormatting>
  <conditionalFormatting sqref="D28">
    <cfRule type="expression" dxfId="25" priority="37">
      <formula>$C28=1</formula>
    </cfRule>
  </conditionalFormatting>
  <conditionalFormatting sqref="D33:D37">
    <cfRule type="expression" dxfId="24" priority="36">
      <formula>$C33=1</formula>
    </cfRule>
  </conditionalFormatting>
  <conditionalFormatting sqref="D64:D65">
    <cfRule type="expression" dxfId="23" priority="28">
      <formula>$C64=1</formula>
    </cfRule>
  </conditionalFormatting>
  <conditionalFormatting sqref="D59:D60">
    <cfRule type="expression" dxfId="22" priority="32">
      <formula>$C59=1</formula>
    </cfRule>
  </conditionalFormatting>
  <conditionalFormatting sqref="D63">
    <cfRule type="expression" dxfId="21" priority="30">
      <formula>$C63=1</formula>
    </cfRule>
  </conditionalFormatting>
  <conditionalFormatting sqref="D62">
    <cfRule type="expression" dxfId="20" priority="27">
      <formula>$C62=1</formula>
    </cfRule>
  </conditionalFormatting>
  <conditionalFormatting sqref="D61">
    <cfRule type="expression" dxfId="19" priority="26">
      <formula>$C61=1</formula>
    </cfRule>
  </conditionalFormatting>
  <conditionalFormatting sqref="D69:D70">
    <cfRule type="expression" dxfId="18" priority="22">
      <formula>$C69=1</formula>
    </cfRule>
  </conditionalFormatting>
  <conditionalFormatting sqref="D68 D71">
    <cfRule type="expression" dxfId="17" priority="24">
      <formula>$C68=1</formula>
    </cfRule>
  </conditionalFormatting>
  <conditionalFormatting sqref="D72">
    <cfRule type="expression" dxfId="16" priority="21">
      <formula>$C72=1</formula>
    </cfRule>
  </conditionalFormatting>
  <conditionalFormatting sqref="D38:D42">
    <cfRule type="expression" dxfId="15" priority="18">
      <formula>$C38=1</formula>
    </cfRule>
  </conditionalFormatting>
  <conditionalFormatting sqref="D53 D56:D57">
    <cfRule type="expression" dxfId="14" priority="17">
      <formula>$C53=1</formula>
    </cfRule>
  </conditionalFormatting>
  <conditionalFormatting sqref="D54:D55">
    <cfRule type="expression" dxfId="13" priority="16">
      <formula>$C54=1</formula>
    </cfRule>
  </conditionalFormatting>
  <conditionalFormatting sqref="C33:C37">
    <cfRule type="cellIs" dxfId="12" priority="13" operator="equal">
      <formula>1</formula>
    </cfRule>
  </conditionalFormatting>
  <conditionalFormatting sqref="C38:C42">
    <cfRule type="cellIs" dxfId="11" priority="12" operator="equal">
      <formula>1</formula>
    </cfRule>
  </conditionalFormatting>
  <conditionalFormatting sqref="C43:C47">
    <cfRule type="cellIs" dxfId="10" priority="11" operator="equal">
      <formula>1</formula>
    </cfRule>
  </conditionalFormatting>
  <conditionalFormatting sqref="C48:C52">
    <cfRule type="cellIs" dxfId="9" priority="10" operator="equal">
      <formula>1</formula>
    </cfRule>
  </conditionalFormatting>
  <conditionalFormatting sqref="C53:C57">
    <cfRule type="cellIs" dxfId="8" priority="9" operator="equal">
      <formula>1</formula>
    </cfRule>
  </conditionalFormatting>
  <conditionalFormatting sqref="C58:C62">
    <cfRule type="cellIs" dxfId="7" priority="8" operator="equal">
      <formula>1</formula>
    </cfRule>
  </conditionalFormatting>
  <conditionalFormatting sqref="C63:C67">
    <cfRule type="cellIs" dxfId="6" priority="7" operator="equal">
      <formula>1</formula>
    </cfRule>
  </conditionalFormatting>
  <conditionalFormatting sqref="C68:C72">
    <cfRule type="cellIs" dxfId="5" priority="6" operator="equal">
      <formula>1</formula>
    </cfRule>
  </conditionalFormatting>
  <conditionalFormatting sqref="B1">
    <cfRule type="cellIs" dxfId="4" priority="5" operator="equal">
      <formula>"СПАСИБО ЗА ВАШИ ОТВЕТЫ!!!"</formula>
    </cfRule>
  </conditionalFormatting>
  <conditionalFormatting sqref="D74:D75">
    <cfRule type="expression" dxfId="3" priority="3">
      <formula>$C74=1</formula>
    </cfRule>
  </conditionalFormatting>
  <conditionalFormatting sqref="D73 D76">
    <cfRule type="expression" dxfId="2" priority="4">
      <formula>$C73=1</formula>
    </cfRule>
  </conditionalFormatting>
  <conditionalFormatting sqref="D77">
    <cfRule type="expression" dxfId="1" priority="2">
      <formula>$C77=1</formula>
    </cfRule>
  </conditionalFormatting>
  <conditionalFormatting sqref="C73:C77">
    <cfRule type="cellIs" dxfId="0" priority="1" operator="equal">
      <formula>1</formula>
    </cfRule>
  </conditionalFormatting>
  <dataValidations count="1">
    <dataValidation allowBlank="1" showInputMessage="1" showErrorMessage="1" errorTitle="Подсказка" error="Поставьте &quot;1&quot; рядом с выбранным вариантом ответа или оставьте поле пустым" sqref="C3:C28 C33:C77"/>
  </dataValidations>
  <pageMargins left="0.51181102362204722" right="0.31496062992125984" top="0.55118110236220474" bottom="0.35433070866141736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4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1.7265625" customWidth="1"/>
    <col min="2" max="2" width="1.90625" customWidth="1"/>
    <col min="3" max="3" width="1.7265625" customWidth="1"/>
  </cols>
  <sheetData>
    <row r="1" spans="1:3" x14ac:dyDescent="0.35">
      <c r="A1" s="72" t="s">
        <v>83</v>
      </c>
      <c r="B1" s="72" t="s">
        <v>84</v>
      </c>
      <c r="C1" s="72" t="s">
        <v>85</v>
      </c>
    </row>
    <row r="2" spans="1:3" hidden="1" x14ac:dyDescent="0.35">
      <c r="A2" s="70" t="s">
        <v>86</v>
      </c>
      <c r="B2" s="70" t="s">
        <v>87</v>
      </c>
      <c r="C2" s="70" t="s">
        <v>88</v>
      </c>
    </row>
    <row r="3" spans="1:3" hidden="1" x14ac:dyDescent="0.35">
      <c r="A3" s="70" t="s">
        <v>89</v>
      </c>
      <c r="B3" s="70" t="s">
        <v>90</v>
      </c>
      <c r="C3" s="70" t="s">
        <v>91</v>
      </c>
    </row>
    <row r="4" spans="1:3" hidden="1" x14ac:dyDescent="0.35">
      <c r="A4" s="70" t="s">
        <v>92</v>
      </c>
      <c r="B4" s="70" t="s">
        <v>93</v>
      </c>
      <c r="C4" s="70" t="s">
        <v>94</v>
      </c>
    </row>
    <row r="5" spans="1:3" hidden="1" x14ac:dyDescent="0.35">
      <c r="A5" s="70" t="s">
        <v>95</v>
      </c>
      <c r="B5" s="70" t="s">
        <v>96</v>
      </c>
      <c r="C5" s="70" t="s">
        <v>97</v>
      </c>
    </row>
    <row r="6" spans="1:3" hidden="1" x14ac:dyDescent="0.35">
      <c r="A6" s="70" t="s">
        <v>98</v>
      </c>
      <c r="B6" s="70" t="s">
        <v>99</v>
      </c>
      <c r="C6" s="70" t="s">
        <v>100</v>
      </c>
    </row>
    <row r="7" spans="1:3" hidden="1" x14ac:dyDescent="0.35">
      <c r="A7" s="70" t="s">
        <v>101</v>
      </c>
      <c r="B7" s="70" t="s">
        <v>102</v>
      </c>
      <c r="C7" s="70" t="s">
        <v>103</v>
      </c>
    </row>
    <row r="8" spans="1:3" hidden="1" x14ac:dyDescent="0.35">
      <c r="A8" s="70" t="s">
        <v>104</v>
      </c>
      <c r="B8" s="70" t="s">
        <v>105</v>
      </c>
      <c r="C8" s="70" t="s">
        <v>106</v>
      </c>
    </row>
    <row r="9" spans="1:3" hidden="1" x14ac:dyDescent="0.35">
      <c r="A9" s="70" t="s">
        <v>107</v>
      </c>
      <c r="B9" s="70" t="s">
        <v>108</v>
      </c>
      <c r="C9" s="70" t="s">
        <v>109</v>
      </c>
    </row>
    <row r="10" spans="1:3" hidden="1" x14ac:dyDescent="0.35">
      <c r="A10" s="70" t="s">
        <v>110</v>
      </c>
      <c r="B10" s="70" t="s">
        <v>111</v>
      </c>
      <c r="C10" s="70" t="s">
        <v>112</v>
      </c>
    </row>
    <row r="11" spans="1:3" hidden="1" x14ac:dyDescent="0.35">
      <c r="A11" s="70" t="s">
        <v>113</v>
      </c>
      <c r="B11" s="70" t="s">
        <v>114</v>
      </c>
      <c r="C11" s="70" t="s">
        <v>115</v>
      </c>
    </row>
    <row r="12" spans="1:3" hidden="1" x14ac:dyDescent="0.35">
      <c r="A12" s="70" t="s">
        <v>116</v>
      </c>
      <c r="B12" s="70" t="s">
        <v>117</v>
      </c>
      <c r="C12" s="70" t="s">
        <v>118</v>
      </c>
    </row>
    <row r="13" spans="1:3" hidden="1" x14ac:dyDescent="0.35">
      <c r="A13" s="70" t="s">
        <v>119</v>
      </c>
      <c r="B13" s="70" t="s">
        <v>120</v>
      </c>
      <c r="C13" s="70" t="s">
        <v>121</v>
      </c>
    </row>
    <row r="14" spans="1:3" hidden="1" x14ac:dyDescent="0.35">
      <c r="A14" s="70" t="s">
        <v>122</v>
      </c>
      <c r="B14" s="70" t="s">
        <v>123</v>
      </c>
      <c r="C14" s="70" t="s">
        <v>124</v>
      </c>
    </row>
    <row r="15" spans="1:3" hidden="1" x14ac:dyDescent="0.35">
      <c r="A15" s="70" t="s">
        <v>125</v>
      </c>
      <c r="B15" s="70" t="s">
        <v>126</v>
      </c>
      <c r="C15" s="70" t="s">
        <v>127</v>
      </c>
    </row>
    <row r="16" spans="1:3" hidden="1" x14ac:dyDescent="0.35">
      <c r="A16" s="70" t="s">
        <v>128</v>
      </c>
      <c r="B16" s="70" t="s">
        <v>129</v>
      </c>
      <c r="C16" s="70" t="s">
        <v>130</v>
      </c>
    </row>
    <row r="17" spans="1:3" hidden="1" x14ac:dyDescent="0.35">
      <c r="A17" s="70" t="s">
        <v>131</v>
      </c>
      <c r="B17" s="70" t="s">
        <v>132</v>
      </c>
      <c r="C17" s="70" t="s">
        <v>133</v>
      </c>
    </row>
    <row r="18" spans="1:3" hidden="1" x14ac:dyDescent="0.35">
      <c r="A18" s="70" t="s">
        <v>134</v>
      </c>
      <c r="B18" s="70" t="s">
        <v>135</v>
      </c>
      <c r="C18" s="70" t="s">
        <v>136</v>
      </c>
    </row>
    <row r="19" spans="1:3" hidden="1" x14ac:dyDescent="0.35">
      <c r="A19" s="70" t="s">
        <v>137</v>
      </c>
      <c r="B19" s="70" t="s">
        <v>138</v>
      </c>
      <c r="C19" s="70" t="s">
        <v>139</v>
      </c>
    </row>
    <row r="20" spans="1:3" hidden="1" x14ac:dyDescent="0.35">
      <c r="A20" s="70" t="s">
        <v>140</v>
      </c>
      <c r="B20" s="70" t="s">
        <v>141</v>
      </c>
      <c r="C20" s="70" t="s">
        <v>142</v>
      </c>
    </row>
    <row r="21" spans="1:3" hidden="1" x14ac:dyDescent="0.35">
      <c r="A21" s="70" t="s">
        <v>143</v>
      </c>
      <c r="B21" s="70" t="s">
        <v>144</v>
      </c>
      <c r="C21" s="70" t="s">
        <v>145</v>
      </c>
    </row>
    <row r="22" spans="1:3" hidden="1" x14ac:dyDescent="0.35">
      <c r="A22" s="70" t="s">
        <v>146</v>
      </c>
      <c r="B22" s="70" t="s">
        <v>147</v>
      </c>
      <c r="C22" s="70" t="s">
        <v>146</v>
      </c>
    </row>
    <row r="23" spans="1:3" hidden="1" x14ac:dyDescent="0.35">
      <c r="A23" s="70" t="s">
        <v>148</v>
      </c>
      <c r="B23" s="70" t="s">
        <v>149</v>
      </c>
      <c r="C23" s="70" t="s">
        <v>150</v>
      </c>
    </row>
    <row r="24" spans="1:3" hidden="1" x14ac:dyDescent="0.35">
      <c r="A24" s="70" t="s">
        <v>151</v>
      </c>
      <c r="B24" s="70" t="s">
        <v>152</v>
      </c>
      <c r="C24" s="70" t="s">
        <v>153</v>
      </c>
    </row>
    <row r="25" spans="1:3" hidden="1" x14ac:dyDescent="0.35">
      <c r="A25" s="70" t="s">
        <v>154</v>
      </c>
      <c r="B25" s="70" t="s">
        <v>155</v>
      </c>
      <c r="C25" s="70" t="s">
        <v>156</v>
      </c>
    </row>
    <row r="26" spans="1:3" hidden="1" x14ac:dyDescent="0.35">
      <c r="A26" s="70" t="s">
        <v>157</v>
      </c>
      <c r="B26" s="70" t="s">
        <v>158</v>
      </c>
      <c r="C26" s="70" t="s">
        <v>159</v>
      </c>
    </row>
    <row r="27" spans="1:3" hidden="1" x14ac:dyDescent="0.35">
      <c r="A27" s="70" t="s">
        <v>160</v>
      </c>
      <c r="B27" s="70" t="s">
        <v>161</v>
      </c>
      <c r="C27" s="70" t="s">
        <v>162</v>
      </c>
    </row>
    <row r="28" spans="1:3" hidden="1" x14ac:dyDescent="0.35">
      <c r="A28" s="71" t="s">
        <v>163</v>
      </c>
      <c r="B28" s="71" t="s">
        <v>164</v>
      </c>
      <c r="C28" s="71" t="s">
        <v>165</v>
      </c>
    </row>
    <row r="29" spans="1:3" hidden="1" x14ac:dyDescent="0.35">
      <c r="A29" s="70" t="s">
        <v>166</v>
      </c>
      <c r="B29" s="70" t="s">
        <v>167</v>
      </c>
      <c r="C29" s="70" t="s">
        <v>168</v>
      </c>
    </row>
    <row r="30" spans="1:3" hidden="1" x14ac:dyDescent="0.35">
      <c r="A30" s="70" t="s">
        <v>169</v>
      </c>
      <c r="B30" s="70" t="s">
        <v>170</v>
      </c>
      <c r="C30" s="70" t="s">
        <v>171</v>
      </c>
    </row>
    <row r="31" spans="1:3" hidden="1" x14ac:dyDescent="0.35">
      <c r="A31" s="70" t="s">
        <v>172</v>
      </c>
      <c r="B31" s="70" t="s">
        <v>173</v>
      </c>
      <c r="C31" s="70" t="s">
        <v>174</v>
      </c>
    </row>
    <row r="32" spans="1:3" hidden="1" x14ac:dyDescent="0.35">
      <c r="A32" s="70" t="s">
        <v>175</v>
      </c>
      <c r="B32" s="70" t="s">
        <v>176</v>
      </c>
      <c r="C32" s="70" t="s">
        <v>177</v>
      </c>
    </row>
    <row r="33" spans="1:3" hidden="1" x14ac:dyDescent="0.35">
      <c r="A33" s="70" t="s">
        <v>178</v>
      </c>
      <c r="B33" s="70" t="s">
        <v>179</v>
      </c>
      <c r="C33" s="70" t="s">
        <v>180</v>
      </c>
    </row>
    <row r="34" spans="1:3" hidden="1" x14ac:dyDescent="0.35">
      <c r="A34" s="70" t="s">
        <v>181</v>
      </c>
      <c r="B34" s="70" t="s">
        <v>182</v>
      </c>
      <c r="C34" s="70" t="s">
        <v>183</v>
      </c>
    </row>
    <row r="35" spans="1:3" hidden="1" x14ac:dyDescent="0.35">
      <c r="A35" s="70" t="s">
        <v>184</v>
      </c>
      <c r="B35" s="70" t="s">
        <v>185</v>
      </c>
      <c r="C35" s="70" t="s">
        <v>186</v>
      </c>
    </row>
    <row r="36" spans="1:3" hidden="1" x14ac:dyDescent="0.35">
      <c r="A36" s="70" t="s">
        <v>187</v>
      </c>
      <c r="B36" s="70" t="s">
        <v>188</v>
      </c>
      <c r="C36" s="70" t="s">
        <v>189</v>
      </c>
    </row>
    <row r="37" spans="1:3" hidden="1" x14ac:dyDescent="0.35">
      <c r="A37" s="70" t="s">
        <v>190</v>
      </c>
      <c r="B37" s="70" t="s">
        <v>191</v>
      </c>
      <c r="C37" s="70" t="s">
        <v>192</v>
      </c>
    </row>
    <row r="38" spans="1:3" hidden="1" x14ac:dyDescent="0.35">
      <c r="A38" s="70" t="s">
        <v>193</v>
      </c>
      <c r="B38" s="70" t="s">
        <v>194</v>
      </c>
      <c r="C38" s="70" t="s">
        <v>195</v>
      </c>
    </row>
    <row r="39" spans="1:3" hidden="1" x14ac:dyDescent="0.35">
      <c r="A39" s="70" t="s">
        <v>196</v>
      </c>
      <c r="B39" s="70" t="s">
        <v>197</v>
      </c>
      <c r="C39" s="70" t="s">
        <v>198</v>
      </c>
    </row>
    <row r="40" spans="1:3" hidden="1" x14ac:dyDescent="0.35">
      <c r="A40" s="70" t="s">
        <v>199</v>
      </c>
      <c r="B40" s="70" t="s">
        <v>200</v>
      </c>
      <c r="C40" s="70" t="s">
        <v>201</v>
      </c>
    </row>
    <row r="41" spans="1:3" hidden="1" x14ac:dyDescent="0.35">
      <c r="A41" s="70" t="s">
        <v>202</v>
      </c>
      <c r="B41" s="70" t="s">
        <v>203</v>
      </c>
      <c r="C41" s="70" t="s">
        <v>204</v>
      </c>
    </row>
    <row r="42" spans="1:3" hidden="1" x14ac:dyDescent="0.35">
      <c r="A42" s="70" t="s">
        <v>205</v>
      </c>
      <c r="B42" s="70" t="s">
        <v>206</v>
      </c>
      <c r="C42" s="70" t="s">
        <v>207</v>
      </c>
    </row>
    <row r="43" spans="1:3" hidden="1" x14ac:dyDescent="0.35">
      <c r="A43" s="70" t="s">
        <v>208</v>
      </c>
      <c r="B43" s="70" t="s">
        <v>209</v>
      </c>
      <c r="C43" s="70" t="s">
        <v>210</v>
      </c>
    </row>
    <row r="44" spans="1:3" hidden="1" x14ac:dyDescent="0.35">
      <c r="A44" s="70" t="s">
        <v>211</v>
      </c>
      <c r="B44" s="70" t="s">
        <v>212</v>
      </c>
      <c r="C44" s="70" t="s">
        <v>213</v>
      </c>
    </row>
    <row r="45" spans="1:3" hidden="1" x14ac:dyDescent="0.35">
      <c r="A45" s="70" t="s">
        <v>214</v>
      </c>
      <c r="B45" s="70" t="s">
        <v>215</v>
      </c>
      <c r="C45" s="70" t="s">
        <v>216</v>
      </c>
    </row>
    <row r="46" spans="1:3" hidden="1" x14ac:dyDescent="0.35">
      <c r="A46" s="70" t="s">
        <v>217</v>
      </c>
      <c r="B46" s="70" t="s">
        <v>218</v>
      </c>
      <c r="C46" s="70" t="s">
        <v>219</v>
      </c>
    </row>
    <row r="47" spans="1:3" hidden="1" x14ac:dyDescent="0.35">
      <c r="A47" s="71" t="s">
        <v>220</v>
      </c>
      <c r="B47" s="71" t="s">
        <v>221</v>
      </c>
      <c r="C47" s="71" t="s">
        <v>222</v>
      </c>
    </row>
    <row r="48" spans="1:3" hidden="1" x14ac:dyDescent="0.35">
      <c r="A48" s="70" t="s">
        <v>223</v>
      </c>
      <c r="B48" s="70" t="s">
        <v>224</v>
      </c>
      <c r="C48" s="70" t="s">
        <v>225</v>
      </c>
    </row>
    <row r="49" spans="1:3" hidden="1" x14ac:dyDescent="0.35">
      <c r="A49" s="70" t="s">
        <v>226</v>
      </c>
      <c r="B49" s="70" t="s">
        <v>227</v>
      </c>
      <c r="C49" s="70" t="s">
        <v>228</v>
      </c>
    </row>
    <row r="50" spans="1:3" hidden="1" x14ac:dyDescent="0.35">
      <c r="A50" s="70" t="s">
        <v>229</v>
      </c>
      <c r="B50" s="70" t="s">
        <v>230</v>
      </c>
      <c r="C50" s="70" t="s">
        <v>231</v>
      </c>
    </row>
    <row r="51" spans="1:3" hidden="1" x14ac:dyDescent="0.35">
      <c r="A51" s="70" t="s">
        <v>232</v>
      </c>
      <c r="B51" s="70" t="s">
        <v>233</v>
      </c>
      <c r="C51" s="70" t="s">
        <v>234</v>
      </c>
    </row>
    <row r="52" spans="1:3" hidden="1" x14ac:dyDescent="0.35">
      <c r="A52" s="71" t="s">
        <v>235</v>
      </c>
      <c r="B52" s="71" t="s">
        <v>236</v>
      </c>
      <c r="C52" s="71" t="s">
        <v>237</v>
      </c>
    </row>
    <row r="53" spans="1:3" hidden="1" x14ac:dyDescent="0.35">
      <c r="A53" s="70" t="s">
        <v>238</v>
      </c>
      <c r="B53" s="70" t="s">
        <v>239</v>
      </c>
      <c r="C53" s="70" t="s">
        <v>240</v>
      </c>
    </row>
    <row r="54" spans="1:3" hidden="1" x14ac:dyDescent="0.35">
      <c r="A54" s="70" t="s">
        <v>241</v>
      </c>
      <c r="B54" s="70" t="s">
        <v>242</v>
      </c>
      <c r="C54" s="70" t="s">
        <v>243</v>
      </c>
    </row>
    <row r="55" spans="1:3" hidden="1" x14ac:dyDescent="0.35">
      <c r="A55" s="70" t="s">
        <v>244</v>
      </c>
      <c r="B55" s="70" t="s">
        <v>245</v>
      </c>
      <c r="C55" s="70" t="s">
        <v>246</v>
      </c>
    </row>
    <row r="56" spans="1:3" hidden="1" x14ac:dyDescent="0.35">
      <c r="A56" s="70" t="s">
        <v>247</v>
      </c>
      <c r="B56" s="70" t="s">
        <v>248</v>
      </c>
      <c r="C56" s="70" t="s">
        <v>249</v>
      </c>
    </row>
    <row r="57" spans="1:3" hidden="1" x14ac:dyDescent="0.35">
      <c r="A57" s="70" t="s">
        <v>250</v>
      </c>
      <c r="B57" s="70" t="s">
        <v>251</v>
      </c>
      <c r="C57" s="70" t="s">
        <v>252</v>
      </c>
    </row>
    <row r="58" spans="1:3" hidden="1" x14ac:dyDescent="0.35">
      <c r="A58" s="70" t="s">
        <v>253</v>
      </c>
      <c r="B58" s="70" t="s">
        <v>254</v>
      </c>
      <c r="C58" s="70" t="s">
        <v>255</v>
      </c>
    </row>
    <row r="59" spans="1:3" hidden="1" x14ac:dyDescent="0.35">
      <c r="A59" s="70" t="s">
        <v>256</v>
      </c>
      <c r="B59" s="70" t="s">
        <v>257</v>
      </c>
      <c r="C59" s="70" t="s">
        <v>258</v>
      </c>
    </row>
    <row r="60" spans="1:3" hidden="1" x14ac:dyDescent="0.35">
      <c r="A60" s="70" t="s">
        <v>259</v>
      </c>
      <c r="B60" s="70" t="s">
        <v>260</v>
      </c>
      <c r="C60" s="70" t="s">
        <v>261</v>
      </c>
    </row>
    <row r="61" spans="1:3" hidden="1" x14ac:dyDescent="0.35">
      <c r="A61" s="71" t="s">
        <v>262</v>
      </c>
      <c r="B61" s="71" t="s">
        <v>263</v>
      </c>
      <c r="C61" s="71" t="s">
        <v>264</v>
      </c>
    </row>
    <row r="62" spans="1:3" hidden="1" x14ac:dyDescent="0.35">
      <c r="A62" s="70" t="s">
        <v>265</v>
      </c>
      <c r="B62" s="70" t="s">
        <v>266</v>
      </c>
      <c r="C62" s="70" t="s">
        <v>267</v>
      </c>
    </row>
    <row r="63" spans="1:3" hidden="1" x14ac:dyDescent="0.35">
      <c r="A63" s="71" t="s">
        <v>268</v>
      </c>
      <c r="B63" s="71" t="s">
        <v>269</v>
      </c>
      <c r="C63" s="71" t="s">
        <v>270</v>
      </c>
    </row>
    <row r="64" spans="1:3" hidden="1" x14ac:dyDescent="0.35">
      <c r="A64" s="71" t="s">
        <v>271</v>
      </c>
      <c r="B64" s="71" t="s">
        <v>272</v>
      </c>
      <c r="C64" s="71" t="s">
        <v>271</v>
      </c>
    </row>
    <row r="65" spans="1:3" hidden="1" x14ac:dyDescent="0.35">
      <c r="A65" s="70" t="s">
        <v>273</v>
      </c>
      <c r="B65" s="70" t="s">
        <v>274</v>
      </c>
      <c r="C65" s="70" t="s">
        <v>275</v>
      </c>
    </row>
    <row r="66" spans="1:3" hidden="1" x14ac:dyDescent="0.35">
      <c r="A66" s="70" t="s">
        <v>276</v>
      </c>
      <c r="B66" s="70" t="s">
        <v>277</v>
      </c>
      <c r="C66" s="70" t="s">
        <v>278</v>
      </c>
    </row>
    <row r="67" spans="1:3" hidden="1" x14ac:dyDescent="0.35">
      <c r="A67" s="70" t="s">
        <v>279</v>
      </c>
      <c r="B67" s="70" t="s">
        <v>280</v>
      </c>
      <c r="C67" s="70" t="s">
        <v>281</v>
      </c>
    </row>
    <row r="68" spans="1:3" hidden="1" x14ac:dyDescent="0.35">
      <c r="A68" s="70" t="s">
        <v>282</v>
      </c>
      <c r="B68" s="70" t="s">
        <v>283</v>
      </c>
      <c r="C68" s="70" t="s">
        <v>284</v>
      </c>
    </row>
    <row r="69" spans="1:3" hidden="1" x14ac:dyDescent="0.35">
      <c r="A69" s="70" t="s">
        <v>285</v>
      </c>
      <c r="B69" s="70" t="s">
        <v>286</v>
      </c>
      <c r="C69" s="70" t="s">
        <v>287</v>
      </c>
    </row>
    <row r="70" spans="1:3" hidden="1" x14ac:dyDescent="0.35">
      <c r="A70" s="70" t="s">
        <v>288</v>
      </c>
      <c r="B70" s="70" t="s">
        <v>289</v>
      </c>
      <c r="C70" s="70" t="s">
        <v>290</v>
      </c>
    </row>
    <row r="71" spans="1:3" hidden="1" x14ac:dyDescent="0.35">
      <c r="A71" s="70" t="s">
        <v>291</v>
      </c>
      <c r="B71" s="70" t="s">
        <v>292</v>
      </c>
      <c r="C71" s="70" t="s">
        <v>293</v>
      </c>
    </row>
    <row r="72" spans="1:3" hidden="1" x14ac:dyDescent="0.35">
      <c r="A72" s="70" t="s">
        <v>294</v>
      </c>
      <c r="B72" s="70" t="s">
        <v>295</v>
      </c>
      <c r="C72" s="70" t="s">
        <v>296</v>
      </c>
    </row>
    <row r="73" spans="1:3" hidden="1" x14ac:dyDescent="0.35">
      <c r="A73" s="70" t="s">
        <v>297</v>
      </c>
      <c r="B73" s="70" t="s">
        <v>298</v>
      </c>
      <c r="C73" s="70" t="s">
        <v>299</v>
      </c>
    </row>
    <row r="74" spans="1:3" hidden="1" x14ac:dyDescent="0.35">
      <c r="A74" s="70" t="s">
        <v>300</v>
      </c>
      <c r="B74" s="70" t="s">
        <v>301</v>
      </c>
      <c r="C74" s="70" t="s">
        <v>302</v>
      </c>
    </row>
    <row r="75" spans="1:3" hidden="1" x14ac:dyDescent="0.35">
      <c r="A75" s="70" t="s">
        <v>303</v>
      </c>
      <c r="B75" s="70" t="s">
        <v>304</v>
      </c>
      <c r="C75" s="70" t="s">
        <v>305</v>
      </c>
    </row>
    <row r="76" spans="1:3" hidden="1" x14ac:dyDescent="0.35">
      <c r="A76" s="70" t="s">
        <v>306</v>
      </c>
      <c r="B76" s="70" t="s">
        <v>307</v>
      </c>
      <c r="C76" s="70" t="s">
        <v>308</v>
      </c>
    </row>
    <row r="77" spans="1:3" hidden="1" x14ac:dyDescent="0.35">
      <c r="A77" s="70" t="s">
        <v>309</v>
      </c>
      <c r="B77" s="70" t="s">
        <v>310</v>
      </c>
      <c r="C77" s="70" t="s">
        <v>311</v>
      </c>
    </row>
    <row r="78" spans="1:3" hidden="1" x14ac:dyDescent="0.35">
      <c r="A78" s="70" t="s">
        <v>312</v>
      </c>
      <c r="B78" s="70" t="s">
        <v>313</v>
      </c>
      <c r="C78" s="70" t="s">
        <v>314</v>
      </c>
    </row>
    <row r="79" spans="1:3" hidden="1" x14ac:dyDescent="0.35">
      <c r="A79" s="70" t="s">
        <v>315</v>
      </c>
      <c r="B79" s="70" t="s">
        <v>316</v>
      </c>
      <c r="C79" s="70" t="s">
        <v>317</v>
      </c>
    </row>
    <row r="80" spans="1:3" hidden="1" x14ac:dyDescent="0.35">
      <c r="A80" s="70" t="s">
        <v>318</v>
      </c>
      <c r="B80" s="70" t="s">
        <v>319</v>
      </c>
      <c r="C80" s="70" t="s">
        <v>320</v>
      </c>
    </row>
    <row r="81" spans="1:3" hidden="1" x14ac:dyDescent="0.35">
      <c r="A81" s="70" t="s">
        <v>321</v>
      </c>
      <c r="B81" s="70" t="s">
        <v>322</v>
      </c>
      <c r="C81" s="70" t="s">
        <v>323</v>
      </c>
    </row>
    <row r="82" spans="1:3" hidden="1" x14ac:dyDescent="0.35">
      <c r="A82" s="70" t="s">
        <v>324</v>
      </c>
      <c r="B82" s="70" t="s">
        <v>325</v>
      </c>
      <c r="C82" s="70" t="s">
        <v>326</v>
      </c>
    </row>
    <row r="83" spans="1:3" hidden="1" x14ac:dyDescent="0.35">
      <c r="A83" s="70" t="s">
        <v>327</v>
      </c>
      <c r="B83" s="70" t="s">
        <v>328</v>
      </c>
      <c r="C83" s="70" t="s">
        <v>329</v>
      </c>
    </row>
    <row r="84" spans="1:3" hidden="1" x14ac:dyDescent="0.35">
      <c r="A84" s="70" t="s">
        <v>330</v>
      </c>
      <c r="B84" s="70" t="s">
        <v>331</v>
      </c>
      <c r="C84" s="70" t="s">
        <v>332</v>
      </c>
    </row>
    <row r="85" spans="1:3" hidden="1" x14ac:dyDescent="0.35">
      <c r="A85" s="70" t="s">
        <v>333</v>
      </c>
      <c r="B85" s="70" t="s">
        <v>334</v>
      </c>
      <c r="C85" s="70" t="s">
        <v>335</v>
      </c>
    </row>
    <row r="86" spans="1:3" hidden="1" x14ac:dyDescent="0.35">
      <c r="A86" s="70" t="s">
        <v>336</v>
      </c>
      <c r="B86" s="70" t="s">
        <v>337</v>
      </c>
      <c r="C86" s="70" t="s">
        <v>338</v>
      </c>
    </row>
    <row r="87" spans="1:3" hidden="1" x14ac:dyDescent="0.35">
      <c r="A87" s="70" t="s">
        <v>339</v>
      </c>
      <c r="B87" s="70" t="s">
        <v>340</v>
      </c>
      <c r="C87" s="70" t="s">
        <v>341</v>
      </c>
    </row>
    <row r="88" spans="1:3" hidden="1" x14ac:dyDescent="0.35">
      <c r="A88" s="70" t="s">
        <v>342</v>
      </c>
      <c r="B88" s="70" t="s">
        <v>343</v>
      </c>
      <c r="C88" s="70" t="s">
        <v>344</v>
      </c>
    </row>
    <row r="89" spans="1:3" hidden="1" x14ac:dyDescent="0.35">
      <c r="A89" s="70" t="s">
        <v>345</v>
      </c>
      <c r="B89" s="70" t="s">
        <v>346</v>
      </c>
      <c r="C89" s="70" t="s">
        <v>347</v>
      </c>
    </row>
    <row r="90" spans="1:3" hidden="1" x14ac:dyDescent="0.35">
      <c r="A90" s="70" t="s">
        <v>348</v>
      </c>
      <c r="B90" s="70" t="s">
        <v>349</v>
      </c>
      <c r="C90" s="70" t="s">
        <v>350</v>
      </c>
    </row>
    <row r="91" spans="1:3" hidden="1" x14ac:dyDescent="0.35">
      <c r="A91" s="70" t="s">
        <v>351</v>
      </c>
      <c r="B91" s="70" t="s">
        <v>352</v>
      </c>
      <c r="C91" s="70" t="s">
        <v>353</v>
      </c>
    </row>
    <row r="92" spans="1:3" hidden="1" x14ac:dyDescent="0.35">
      <c r="A92" s="70" t="s">
        <v>354</v>
      </c>
      <c r="B92" s="70" t="s">
        <v>355</v>
      </c>
      <c r="C92" s="70" t="s">
        <v>356</v>
      </c>
    </row>
    <row r="93" spans="1:3" hidden="1" x14ac:dyDescent="0.35">
      <c r="A93" s="70" t="s">
        <v>357</v>
      </c>
      <c r="B93" s="70" t="s">
        <v>358</v>
      </c>
      <c r="C93" s="70" t="s">
        <v>359</v>
      </c>
    </row>
    <row r="94" spans="1:3" hidden="1" x14ac:dyDescent="0.35">
      <c r="A94" s="70" t="s">
        <v>360</v>
      </c>
      <c r="B94" s="70" t="s">
        <v>361</v>
      </c>
      <c r="C94" s="70" t="s">
        <v>362</v>
      </c>
    </row>
    <row r="95" spans="1:3" hidden="1" x14ac:dyDescent="0.35">
      <c r="A95" s="70" t="s">
        <v>363</v>
      </c>
      <c r="B95" s="70" t="s">
        <v>364</v>
      </c>
      <c r="C95" s="70" t="s">
        <v>365</v>
      </c>
    </row>
    <row r="96" spans="1:3" hidden="1" x14ac:dyDescent="0.35">
      <c r="A96" s="70" t="s">
        <v>366</v>
      </c>
      <c r="B96" s="70" t="s">
        <v>367</v>
      </c>
      <c r="C96" s="70" t="s">
        <v>368</v>
      </c>
    </row>
    <row r="97" spans="1:3" hidden="1" x14ac:dyDescent="0.35">
      <c r="A97" s="70" t="s">
        <v>369</v>
      </c>
      <c r="B97" s="70" t="s">
        <v>370</v>
      </c>
      <c r="C97" s="70" t="s">
        <v>371</v>
      </c>
    </row>
    <row r="98" spans="1:3" hidden="1" x14ac:dyDescent="0.35">
      <c r="A98" s="70" t="s">
        <v>372</v>
      </c>
      <c r="B98" s="70" t="s">
        <v>373</v>
      </c>
      <c r="C98" s="70" t="s">
        <v>374</v>
      </c>
    </row>
    <row r="99" spans="1:3" hidden="1" x14ac:dyDescent="0.35">
      <c r="A99" s="70" t="s">
        <v>375</v>
      </c>
      <c r="B99" s="70" t="s">
        <v>376</v>
      </c>
      <c r="C99" s="70" t="s">
        <v>377</v>
      </c>
    </row>
    <row r="100" spans="1:3" hidden="1" x14ac:dyDescent="0.35">
      <c r="A100" s="70" t="s">
        <v>378</v>
      </c>
      <c r="B100" s="70" t="s">
        <v>379</v>
      </c>
      <c r="C100" s="70" t="s">
        <v>380</v>
      </c>
    </row>
    <row r="101" spans="1:3" hidden="1" x14ac:dyDescent="0.35">
      <c r="A101" s="70" t="s">
        <v>381</v>
      </c>
      <c r="B101" s="70" t="s">
        <v>382</v>
      </c>
      <c r="C101" s="70" t="s">
        <v>383</v>
      </c>
    </row>
    <row r="102" spans="1:3" hidden="1" x14ac:dyDescent="0.35">
      <c r="A102" s="70" t="s">
        <v>384</v>
      </c>
      <c r="B102" s="70" t="s">
        <v>385</v>
      </c>
      <c r="C102" s="70" t="s">
        <v>386</v>
      </c>
    </row>
    <row r="103" spans="1:3" hidden="1" x14ac:dyDescent="0.35">
      <c r="A103" s="70" t="s">
        <v>387</v>
      </c>
      <c r="B103" s="70" t="s">
        <v>388</v>
      </c>
      <c r="C103" s="70" t="s">
        <v>389</v>
      </c>
    </row>
    <row r="104" spans="1:3" hidden="1" x14ac:dyDescent="0.35">
      <c r="A104" s="70" t="s">
        <v>390</v>
      </c>
      <c r="B104" s="70" t="s">
        <v>391</v>
      </c>
      <c r="C104" s="70" t="s">
        <v>392</v>
      </c>
    </row>
    <row r="105" spans="1:3" hidden="1" x14ac:dyDescent="0.35">
      <c r="A105" s="70" t="s">
        <v>393</v>
      </c>
      <c r="B105" s="70" t="s">
        <v>394</v>
      </c>
      <c r="C105" s="70" t="s">
        <v>395</v>
      </c>
    </row>
    <row r="106" spans="1:3" hidden="1" x14ac:dyDescent="0.35">
      <c r="A106" s="70" t="s">
        <v>396</v>
      </c>
      <c r="B106" s="70" t="s">
        <v>397</v>
      </c>
      <c r="C106" s="70" t="s">
        <v>398</v>
      </c>
    </row>
    <row r="107" spans="1:3" hidden="1" x14ac:dyDescent="0.35">
      <c r="A107" s="70" t="s">
        <v>399</v>
      </c>
      <c r="B107" s="70" t="s">
        <v>400</v>
      </c>
      <c r="C107" s="70" t="s">
        <v>401</v>
      </c>
    </row>
    <row r="108" spans="1:3" hidden="1" x14ac:dyDescent="0.35">
      <c r="A108" s="70" t="s">
        <v>402</v>
      </c>
      <c r="B108" s="70" t="s">
        <v>403</v>
      </c>
      <c r="C108" s="70" t="s">
        <v>404</v>
      </c>
    </row>
    <row r="109" spans="1:3" hidden="1" x14ac:dyDescent="0.35">
      <c r="A109" s="70" t="s">
        <v>405</v>
      </c>
      <c r="B109" s="70" t="s">
        <v>406</v>
      </c>
      <c r="C109" s="70" t="s">
        <v>407</v>
      </c>
    </row>
    <row r="110" spans="1:3" hidden="1" x14ac:dyDescent="0.35">
      <c r="A110" s="70" t="s">
        <v>408</v>
      </c>
      <c r="B110" s="70" t="s">
        <v>409</v>
      </c>
      <c r="C110" s="70" t="s">
        <v>410</v>
      </c>
    </row>
    <row r="111" spans="1:3" hidden="1" x14ac:dyDescent="0.35">
      <c r="A111" s="70" t="s">
        <v>411</v>
      </c>
      <c r="B111" s="70" t="s">
        <v>412</v>
      </c>
      <c r="C111" s="70" t="s">
        <v>413</v>
      </c>
    </row>
    <row r="112" spans="1:3" hidden="1" x14ac:dyDescent="0.35">
      <c r="A112" s="70" t="s">
        <v>414</v>
      </c>
      <c r="B112" s="70" t="s">
        <v>415</v>
      </c>
      <c r="C112" s="70" t="s">
        <v>416</v>
      </c>
    </row>
    <row r="113" spans="1:3" hidden="1" x14ac:dyDescent="0.35">
      <c r="A113" s="70" t="s">
        <v>417</v>
      </c>
      <c r="B113" s="70" t="s">
        <v>418</v>
      </c>
      <c r="C113" s="70" t="s">
        <v>419</v>
      </c>
    </row>
    <row r="114" spans="1:3" hidden="1" x14ac:dyDescent="0.35">
      <c r="A114" s="70" t="s">
        <v>420</v>
      </c>
      <c r="B114" s="70" t="s">
        <v>421</v>
      </c>
      <c r="C114" s="70" t="s">
        <v>422</v>
      </c>
    </row>
    <row r="115" spans="1:3" hidden="1" x14ac:dyDescent="0.35">
      <c r="A115" s="70" t="s">
        <v>423</v>
      </c>
      <c r="B115" s="70" t="s">
        <v>424</v>
      </c>
      <c r="C115" s="70" t="s">
        <v>425</v>
      </c>
    </row>
    <row r="116" spans="1:3" hidden="1" x14ac:dyDescent="0.35">
      <c r="A116" s="70" t="s">
        <v>426</v>
      </c>
      <c r="B116" s="70" t="s">
        <v>427</v>
      </c>
      <c r="C116" s="70" t="s">
        <v>428</v>
      </c>
    </row>
    <row r="117" spans="1:3" hidden="1" x14ac:dyDescent="0.35">
      <c r="A117" s="70" t="s">
        <v>429</v>
      </c>
      <c r="B117" s="70" t="s">
        <v>430</v>
      </c>
      <c r="C117" s="70" t="s">
        <v>431</v>
      </c>
    </row>
    <row r="118" spans="1:3" hidden="1" x14ac:dyDescent="0.35">
      <c r="A118" s="70" t="s">
        <v>432</v>
      </c>
      <c r="B118" s="70" t="s">
        <v>433</v>
      </c>
      <c r="C118" s="70" t="s">
        <v>434</v>
      </c>
    </row>
    <row r="119" spans="1:3" hidden="1" x14ac:dyDescent="0.35">
      <c r="A119" s="70" t="s">
        <v>435</v>
      </c>
      <c r="B119" s="70" t="s">
        <v>436</v>
      </c>
      <c r="C119" s="70" t="s">
        <v>437</v>
      </c>
    </row>
    <row r="120" spans="1:3" hidden="1" x14ac:dyDescent="0.35">
      <c r="A120" s="70" t="s">
        <v>438</v>
      </c>
      <c r="B120" s="70" t="s">
        <v>439</v>
      </c>
      <c r="C120" s="70" t="s">
        <v>440</v>
      </c>
    </row>
    <row r="121" spans="1:3" hidden="1" x14ac:dyDescent="0.35">
      <c r="A121" s="70" t="s">
        <v>441</v>
      </c>
      <c r="B121" s="70" t="s">
        <v>442</v>
      </c>
      <c r="C121" s="70" t="s">
        <v>443</v>
      </c>
    </row>
    <row r="122" spans="1:3" hidden="1" x14ac:dyDescent="0.35">
      <c r="A122" s="70" t="s">
        <v>444</v>
      </c>
      <c r="B122" s="70" t="s">
        <v>445</v>
      </c>
      <c r="C122" s="70" t="s">
        <v>446</v>
      </c>
    </row>
    <row r="123" spans="1:3" hidden="1" x14ac:dyDescent="0.35">
      <c r="A123" s="70" t="s">
        <v>447</v>
      </c>
      <c r="B123" s="70" t="s">
        <v>448</v>
      </c>
      <c r="C123" s="70" t="s">
        <v>449</v>
      </c>
    </row>
    <row r="124" spans="1:3" hidden="1" x14ac:dyDescent="0.35">
      <c r="A124" s="70" t="s">
        <v>450</v>
      </c>
      <c r="B124" s="70" t="s">
        <v>451</v>
      </c>
      <c r="C124" s="70" t="s">
        <v>452</v>
      </c>
    </row>
    <row r="125" spans="1:3" hidden="1" x14ac:dyDescent="0.35">
      <c r="A125" s="70" t="s">
        <v>453</v>
      </c>
      <c r="B125" s="70" t="s">
        <v>454</v>
      </c>
      <c r="C125" s="70" t="s">
        <v>455</v>
      </c>
    </row>
    <row r="126" spans="1:3" hidden="1" x14ac:dyDescent="0.35">
      <c r="A126" s="70" t="s">
        <v>456</v>
      </c>
      <c r="B126" s="70" t="s">
        <v>457</v>
      </c>
      <c r="C126" s="70" t="s">
        <v>458</v>
      </c>
    </row>
    <row r="127" spans="1:3" hidden="1" x14ac:dyDescent="0.35">
      <c r="A127" s="70" t="s">
        <v>459</v>
      </c>
      <c r="B127" s="70" t="s">
        <v>460</v>
      </c>
      <c r="C127" s="70" t="s">
        <v>461</v>
      </c>
    </row>
    <row r="128" spans="1:3" hidden="1" x14ac:dyDescent="0.35">
      <c r="A128" s="70" t="s">
        <v>462</v>
      </c>
      <c r="B128" s="70" t="s">
        <v>463</v>
      </c>
      <c r="C128" s="70" t="s">
        <v>464</v>
      </c>
    </row>
    <row r="129" spans="1:3" hidden="1" x14ac:dyDescent="0.35">
      <c r="A129" s="70" t="s">
        <v>465</v>
      </c>
      <c r="B129" s="70" t="s">
        <v>466</v>
      </c>
      <c r="C129" s="70" t="s">
        <v>467</v>
      </c>
    </row>
    <row r="130" spans="1:3" hidden="1" x14ac:dyDescent="0.35">
      <c r="A130" s="70" t="s">
        <v>468</v>
      </c>
      <c r="B130" s="70" t="s">
        <v>469</v>
      </c>
      <c r="C130" s="70" t="s">
        <v>470</v>
      </c>
    </row>
    <row r="131" spans="1:3" hidden="1" x14ac:dyDescent="0.35">
      <c r="A131" s="70" t="s">
        <v>471</v>
      </c>
      <c r="B131" s="70" t="s">
        <v>472</v>
      </c>
      <c r="C131" s="70" t="s">
        <v>473</v>
      </c>
    </row>
    <row r="132" spans="1:3" hidden="1" x14ac:dyDescent="0.35">
      <c r="A132" s="70" t="s">
        <v>474</v>
      </c>
      <c r="B132" s="70" t="s">
        <v>475</v>
      </c>
      <c r="C132" s="70" t="s">
        <v>476</v>
      </c>
    </row>
    <row r="133" spans="1:3" hidden="1" x14ac:dyDescent="0.35">
      <c r="A133" s="70" t="s">
        <v>477</v>
      </c>
      <c r="B133" s="70" t="s">
        <v>478</v>
      </c>
      <c r="C133" s="70" t="s">
        <v>479</v>
      </c>
    </row>
    <row r="134" spans="1:3" hidden="1" x14ac:dyDescent="0.35">
      <c r="A134" s="70" t="s">
        <v>480</v>
      </c>
      <c r="B134" s="70" t="s">
        <v>481</v>
      </c>
      <c r="C134" s="70" t="s">
        <v>482</v>
      </c>
    </row>
    <row r="135" spans="1:3" hidden="1" x14ac:dyDescent="0.35">
      <c r="A135" s="70" t="s">
        <v>483</v>
      </c>
      <c r="B135" s="70" t="s">
        <v>484</v>
      </c>
      <c r="C135" s="70" t="s">
        <v>485</v>
      </c>
    </row>
    <row r="136" spans="1:3" hidden="1" x14ac:dyDescent="0.35">
      <c r="A136" s="70" t="s">
        <v>486</v>
      </c>
      <c r="B136" s="70" t="s">
        <v>487</v>
      </c>
      <c r="C136" s="70" t="s">
        <v>488</v>
      </c>
    </row>
    <row r="137" spans="1:3" hidden="1" x14ac:dyDescent="0.35">
      <c r="A137" s="70" t="s">
        <v>489</v>
      </c>
      <c r="B137" s="70" t="s">
        <v>490</v>
      </c>
      <c r="C137" s="70" t="s">
        <v>491</v>
      </c>
    </row>
    <row r="138" spans="1:3" hidden="1" x14ac:dyDescent="0.35">
      <c r="A138" s="70" t="s">
        <v>492</v>
      </c>
      <c r="B138" s="70" t="s">
        <v>493</v>
      </c>
      <c r="C138" s="70" t="s">
        <v>494</v>
      </c>
    </row>
    <row r="139" spans="1:3" hidden="1" x14ac:dyDescent="0.35">
      <c r="A139" s="70" t="s">
        <v>495</v>
      </c>
      <c r="B139" s="70" t="s">
        <v>496</v>
      </c>
      <c r="C139" s="70" t="s">
        <v>497</v>
      </c>
    </row>
    <row r="140" spans="1:3" hidden="1" x14ac:dyDescent="0.35">
      <c r="A140" s="70" t="s">
        <v>498</v>
      </c>
      <c r="B140" s="70" t="s">
        <v>499</v>
      </c>
      <c r="C140" s="70" t="s">
        <v>500</v>
      </c>
    </row>
    <row r="141" spans="1:3" hidden="1" x14ac:dyDescent="0.35">
      <c r="A141" s="70" t="s">
        <v>501</v>
      </c>
      <c r="B141" s="70" t="s">
        <v>502</v>
      </c>
      <c r="C141" s="70" t="s">
        <v>503</v>
      </c>
    </row>
    <row r="142" spans="1:3" hidden="1" x14ac:dyDescent="0.35">
      <c r="A142" s="70" t="s">
        <v>504</v>
      </c>
      <c r="B142" s="70" t="s">
        <v>505</v>
      </c>
      <c r="C142" s="70" t="s">
        <v>506</v>
      </c>
    </row>
    <row r="143" spans="1:3" hidden="1" x14ac:dyDescent="0.35">
      <c r="A143" s="70" t="s">
        <v>507</v>
      </c>
      <c r="B143" s="70" t="s">
        <v>508</v>
      </c>
      <c r="C143" s="70" t="s">
        <v>509</v>
      </c>
    </row>
    <row r="144" spans="1:3" hidden="1" x14ac:dyDescent="0.35">
      <c r="A144" s="70" t="s">
        <v>510</v>
      </c>
      <c r="B144" s="70" t="s">
        <v>511</v>
      </c>
      <c r="C144" s="70" t="s">
        <v>510</v>
      </c>
    </row>
    <row r="145" spans="1:3" hidden="1" x14ac:dyDescent="0.35">
      <c r="A145" s="71" t="s">
        <v>512</v>
      </c>
      <c r="B145" s="71" t="s">
        <v>513</v>
      </c>
      <c r="C145" s="71" t="s">
        <v>514</v>
      </c>
    </row>
    <row r="146" spans="1:3" hidden="1" x14ac:dyDescent="0.35">
      <c r="A146" s="70" t="s">
        <v>515</v>
      </c>
      <c r="B146" s="70" t="s">
        <v>516</v>
      </c>
      <c r="C146" s="70" t="s">
        <v>517</v>
      </c>
    </row>
    <row r="147" spans="1:3" hidden="1" x14ac:dyDescent="0.35">
      <c r="A147" s="70" t="s">
        <v>518</v>
      </c>
      <c r="B147" s="70" t="s">
        <v>519</v>
      </c>
      <c r="C147" s="70" t="s">
        <v>520</v>
      </c>
    </row>
    <row r="148" spans="1:3" hidden="1" x14ac:dyDescent="0.35">
      <c r="A148" s="70" t="s">
        <v>521</v>
      </c>
      <c r="B148" s="70" t="s">
        <v>522</v>
      </c>
      <c r="C148" s="70" t="s">
        <v>523</v>
      </c>
    </row>
    <row r="149" spans="1:3" hidden="1" x14ac:dyDescent="0.35">
      <c r="A149" s="70" t="s">
        <v>524</v>
      </c>
      <c r="B149" s="70" t="s">
        <v>525</v>
      </c>
      <c r="C149" s="70" t="s">
        <v>526</v>
      </c>
    </row>
    <row r="150" spans="1:3" hidden="1" x14ac:dyDescent="0.35">
      <c r="A150" s="71" t="s">
        <v>527</v>
      </c>
      <c r="B150" s="71" t="s">
        <v>528</v>
      </c>
      <c r="C150" s="71" t="s">
        <v>529</v>
      </c>
    </row>
    <row r="151" spans="1:3" hidden="1" x14ac:dyDescent="0.35">
      <c r="A151" s="70" t="s">
        <v>530</v>
      </c>
      <c r="B151" s="70" t="s">
        <v>531</v>
      </c>
      <c r="C151" s="70" t="s">
        <v>532</v>
      </c>
    </row>
    <row r="152" spans="1:3" hidden="1" x14ac:dyDescent="0.35">
      <c r="A152" s="70" t="s">
        <v>533</v>
      </c>
      <c r="B152" s="70" t="s">
        <v>534</v>
      </c>
      <c r="C152" s="70" t="s">
        <v>535</v>
      </c>
    </row>
    <row r="153" spans="1:3" hidden="1" x14ac:dyDescent="0.35">
      <c r="A153" s="70" t="s">
        <v>536</v>
      </c>
      <c r="B153" s="70" t="s">
        <v>537</v>
      </c>
      <c r="C153" s="70" t="s">
        <v>538</v>
      </c>
    </row>
    <row r="154" spans="1:3" hidden="1" x14ac:dyDescent="0.35">
      <c r="A154" s="70" t="s">
        <v>539</v>
      </c>
      <c r="B154" s="70" t="s">
        <v>540</v>
      </c>
      <c r="C154" s="70" t="s">
        <v>541</v>
      </c>
    </row>
    <row r="155" spans="1:3" hidden="1" x14ac:dyDescent="0.35">
      <c r="A155" s="70" t="s">
        <v>542</v>
      </c>
      <c r="B155" s="70" t="s">
        <v>543</v>
      </c>
      <c r="C155" s="70" t="s">
        <v>544</v>
      </c>
    </row>
    <row r="156" spans="1:3" hidden="1" x14ac:dyDescent="0.35">
      <c r="A156" s="70" t="s">
        <v>545</v>
      </c>
      <c r="B156" s="70" t="s">
        <v>546</v>
      </c>
      <c r="C156" s="70" t="s">
        <v>547</v>
      </c>
    </row>
    <row r="157" spans="1:3" hidden="1" x14ac:dyDescent="0.35">
      <c r="A157" s="70" t="s">
        <v>548</v>
      </c>
      <c r="B157" s="70" t="s">
        <v>549</v>
      </c>
      <c r="C157" s="70" t="s">
        <v>550</v>
      </c>
    </row>
    <row r="158" spans="1:3" hidden="1" x14ac:dyDescent="0.35">
      <c r="A158" s="70" t="s">
        <v>551</v>
      </c>
      <c r="B158" s="70" t="s">
        <v>552</v>
      </c>
      <c r="C158" s="70" t="s">
        <v>553</v>
      </c>
    </row>
    <row r="159" spans="1:3" hidden="1" x14ac:dyDescent="0.35">
      <c r="A159" s="70" t="s">
        <v>554</v>
      </c>
      <c r="B159" s="70" t="s">
        <v>555</v>
      </c>
      <c r="C159" s="70" t="s">
        <v>556</v>
      </c>
    </row>
    <row r="160" spans="1:3" hidden="1" x14ac:dyDescent="0.35">
      <c r="A160" s="71" t="s">
        <v>557</v>
      </c>
      <c r="B160" s="71" t="s">
        <v>558</v>
      </c>
      <c r="C160" s="71" t="s">
        <v>559</v>
      </c>
    </row>
    <row r="161" spans="1:3" hidden="1" x14ac:dyDescent="0.35">
      <c r="A161" s="70" t="s">
        <v>560</v>
      </c>
      <c r="B161" s="70" t="s">
        <v>561</v>
      </c>
      <c r="C161" s="70" t="s">
        <v>562</v>
      </c>
    </row>
    <row r="162" spans="1:3" hidden="1" x14ac:dyDescent="0.35">
      <c r="A162" s="70" t="s">
        <v>563</v>
      </c>
      <c r="B162" s="70" t="s">
        <v>564</v>
      </c>
      <c r="C162" s="70" t="s">
        <v>565</v>
      </c>
    </row>
    <row r="163" spans="1:3" hidden="1" x14ac:dyDescent="0.35">
      <c r="A163" s="70" t="s">
        <v>566</v>
      </c>
      <c r="B163" s="70" t="s">
        <v>567</v>
      </c>
      <c r="C163" s="70" t="s">
        <v>568</v>
      </c>
    </row>
    <row r="164" spans="1:3" hidden="1" x14ac:dyDescent="0.35">
      <c r="A164" s="70" t="s">
        <v>569</v>
      </c>
      <c r="B164" s="70" t="s">
        <v>570</v>
      </c>
      <c r="C164" s="70" t="s">
        <v>571</v>
      </c>
    </row>
    <row r="165" spans="1:3" hidden="1" x14ac:dyDescent="0.35">
      <c r="A165" s="70" t="s">
        <v>572</v>
      </c>
      <c r="B165" s="70" t="s">
        <v>573</v>
      </c>
      <c r="C165" s="70" t="s">
        <v>574</v>
      </c>
    </row>
    <row r="166" spans="1:3" hidden="1" x14ac:dyDescent="0.35">
      <c r="A166" s="70" t="s">
        <v>575</v>
      </c>
      <c r="B166" s="70" t="s">
        <v>576</v>
      </c>
      <c r="C166" s="70" t="s">
        <v>577</v>
      </c>
    </row>
    <row r="167" spans="1:3" hidden="1" x14ac:dyDescent="0.35">
      <c r="A167" s="71" t="s">
        <v>578</v>
      </c>
      <c r="B167" s="71" t="s">
        <v>579</v>
      </c>
      <c r="C167" s="71" t="s">
        <v>580</v>
      </c>
    </row>
    <row r="168" spans="1:3" hidden="1" x14ac:dyDescent="0.35">
      <c r="A168" s="70" t="s">
        <v>581</v>
      </c>
      <c r="B168" s="70" t="s">
        <v>582</v>
      </c>
      <c r="C168" s="70" t="s">
        <v>583</v>
      </c>
    </row>
    <row r="169" spans="1:3" hidden="1" x14ac:dyDescent="0.35">
      <c r="A169" s="70" t="s">
        <v>584</v>
      </c>
      <c r="B169" s="70" t="s">
        <v>585</v>
      </c>
      <c r="C169" s="70" t="s">
        <v>586</v>
      </c>
    </row>
    <row r="170" spans="1:3" hidden="1" x14ac:dyDescent="0.35">
      <c r="A170" s="70" t="s">
        <v>587</v>
      </c>
      <c r="B170" s="70" t="s">
        <v>588</v>
      </c>
      <c r="C170" s="70" t="s">
        <v>589</v>
      </c>
    </row>
    <row r="171" spans="1:3" hidden="1" x14ac:dyDescent="0.35">
      <c r="A171" s="70" t="s">
        <v>590</v>
      </c>
      <c r="B171" s="70" t="s">
        <v>591</v>
      </c>
      <c r="C171" s="70" t="s">
        <v>592</v>
      </c>
    </row>
    <row r="172" spans="1:3" hidden="1" x14ac:dyDescent="0.35">
      <c r="A172" s="70" t="s">
        <v>593</v>
      </c>
      <c r="B172" s="70" t="s">
        <v>594</v>
      </c>
      <c r="C172" s="70" t="s">
        <v>595</v>
      </c>
    </row>
    <row r="173" spans="1:3" hidden="1" x14ac:dyDescent="0.35">
      <c r="A173" s="70" t="s">
        <v>596</v>
      </c>
      <c r="B173" s="70" t="s">
        <v>597</v>
      </c>
      <c r="C173" s="70" t="s">
        <v>598</v>
      </c>
    </row>
    <row r="174" spans="1:3" hidden="1" x14ac:dyDescent="0.35">
      <c r="A174" s="70" t="s">
        <v>599</v>
      </c>
      <c r="B174" s="70" t="s">
        <v>600</v>
      </c>
      <c r="C174" s="70" t="s">
        <v>601</v>
      </c>
    </row>
    <row r="175" spans="1:3" hidden="1" x14ac:dyDescent="0.35">
      <c r="A175" s="70" t="s">
        <v>602</v>
      </c>
      <c r="B175" s="70" t="s">
        <v>603</v>
      </c>
      <c r="C175" s="70" t="s">
        <v>604</v>
      </c>
    </row>
    <row r="176" spans="1:3" hidden="1" x14ac:dyDescent="0.35">
      <c r="A176" s="70" t="s">
        <v>605</v>
      </c>
      <c r="B176" s="70" t="s">
        <v>606</v>
      </c>
      <c r="C176" s="70" t="s">
        <v>607</v>
      </c>
    </row>
    <row r="177" spans="1:3" hidden="1" x14ac:dyDescent="0.35">
      <c r="A177" s="70" t="s">
        <v>608</v>
      </c>
      <c r="B177" s="70" t="s">
        <v>609</v>
      </c>
      <c r="C177" s="70" t="s">
        <v>610</v>
      </c>
    </row>
    <row r="178" spans="1:3" hidden="1" x14ac:dyDescent="0.35">
      <c r="A178" s="70" t="s">
        <v>611</v>
      </c>
      <c r="B178" s="70" t="s">
        <v>612</v>
      </c>
      <c r="C178" s="70" t="s">
        <v>613</v>
      </c>
    </row>
    <row r="179" spans="1:3" hidden="1" x14ac:dyDescent="0.35">
      <c r="A179" s="70" t="s">
        <v>614</v>
      </c>
      <c r="B179" s="70" t="s">
        <v>615</v>
      </c>
      <c r="C179" s="70" t="s">
        <v>616</v>
      </c>
    </row>
    <row r="180" spans="1:3" hidden="1" x14ac:dyDescent="0.35">
      <c r="A180" s="70" t="s">
        <v>617</v>
      </c>
      <c r="B180" s="70" t="s">
        <v>618</v>
      </c>
      <c r="C180" s="70" t="s">
        <v>619</v>
      </c>
    </row>
    <row r="181" spans="1:3" hidden="1" x14ac:dyDescent="0.35">
      <c r="A181" s="71" t="s">
        <v>620</v>
      </c>
      <c r="B181" s="71" t="s">
        <v>621</v>
      </c>
      <c r="C181" s="71" t="s">
        <v>622</v>
      </c>
    </row>
    <row r="182" spans="1:3" hidden="1" x14ac:dyDescent="0.35">
      <c r="A182" s="70" t="s">
        <v>623</v>
      </c>
      <c r="B182" s="70" t="s">
        <v>624</v>
      </c>
      <c r="C182" s="70" t="s">
        <v>625</v>
      </c>
    </row>
    <row r="183" spans="1:3" hidden="1" x14ac:dyDescent="0.35">
      <c r="A183" s="70" t="s">
        <v>626</v>
      </c>
      <c r="B183" s="70" t="s">
        <v>627</v>
      </c>
      <c r="C183" s="70" t="s">
        <v>628</v>
      </c>
    </row>
    <row r="184" spans="1:3" hidden="1" x14ac:dyDescent="0.35">
      <c r="A184" s="70" t="s">
        <v>629</v>
      </c>
      <c r="B184" s="70" t="s">
        <v>630</v>
      </c>
      <c r="C184" s="70" t="s">
        <v>631</v>
      </c>
    </row>
    <row r="185" spans="1:3" hidden="1" x14ac:dyDescent="0.35">
      <c r="A185" s="70" t="s">
        <v>632</v>
      </c>
      <c r="B185" s="70" t="s">
        <v>633</v>
      </c>
      <c r="C185" s="70" t="s">
        <v>634</v>
      </c>
    </row>
    <row r="186" spans="1:3" hidden="1" x14ac:dyDescent="0.35">
      <c r="A186" s="70" t="s">
        <v>635</v>
      </c>
      <c r="B186" s="70" t="s">
        <v>636</v>
      </c>
      <c r="C186" s="70" t="s">
        <v>637</v>
      </c>
    </row>
    <row r="187" spans="1:3" hidden="1" x14ac:dyDescent="0.35">
      <c r="A187" s="71" t="s">
        <v>638</v>
      </c>
      <c r="B187" s="71" t="s">
        <v>639</v>
      </c>
      <c r="C187" s="71" t="s">
        <v>640</v>
      </c>
    </row>
    <row r="188" spans="1:3" hidden="1" x14ac:dyDescent="0.35">
      <c r="A188" s="70" t="s">
        <v>641</v>
      </c>
      <c r="B188" s="70" t="s">
        <v>642</v>
      </c>
      <c r="C188" s="70" t="s">
        <v>643</v>
      </c>
    </row>
    <row r="189" spans="1:3" hidden="1" x14ac:dyDescent="0.35">
      <c r="A189" s="71" t="s">
        <v>644</v>
      </c>
      <c r="B189" s="71" t="s">
        <v>645</v>
      </c>
      <c r="C189" s="71" t="s">
        <v>646</v>
      </c>
    </row>
    <row r="190" spans="1:3" hidden="1" x14ac:dyDescent="0.35">
      <c r="A190" s="70" t="s">
        <v>647</v>
      </c>
      <c r="B190" s="70" t="s">
        <v>648</v>
      </c>
      <c r="C190" s="70" t="s">
        <v>649</v>
      </c>
    </row>
    <row r="191" spans="1:3" hidden="1" x14ac:dyDescent="0.35">
      <c r="A191" s="70" t="s">
        <v>650</v>
      </c>
      <c r="B191" s="70" t="s">
        <v>651</v>
      </c>
      <c r="C191" s="70" t="s">
        <v>652</v>
      </c>
    </row>
    <row r="192" spans="1:3" hidden="1" x14ac:dyDescent="0.35">
      <c r="A192" s="70" t="s">
        <v>653</v>
      </c>
      <c r="B192" s="70" t="s">
        <v>654</v>
      </c>
      <c r="C192" s="70" t="s">
        <v>655</v>
      </c>
    </row>
    <row r="193" spans="1:3" hidden="1" x14ac:dyDescent="0.35">
      <c r="A193" s="70" t="s">
        <v>656</v>
      </c>
      <c r="B193" s="70" t="s">
        <v>657</v>
      </c>
      <c r="C193" s="70" t="s">
        <v>658</v>
      </c>
    </row>
    <row r="194" spans="1:3" hidden="1" x14ac:dyDescent="0.35">
      <c r="A194" s="70" t="s">
        <v>659</v>
      </c>
      <c r="B194" s="70" t="s">
        <v>660</v>
      </c>
      <c r="C194" s="70" t="s">
        <v>661</v>
      </c>
    </row>
    <row r="195" spans="1:3" hidden="1" x14ac:dyDescent="0.35">
      <c r="A195" s="70" t="s">
        <v>662</v>
      </c>
      <c r="B195" s="70" t="s">
        <v>663</v>
      </c>
      <c r="C195" s="70" t="s">
        <v>664</v>
      </c>
    </row>
    <row r="196" spans="1:3" hidden="1" x14ac:dyDescent="0.35">
      <c r="A196" s="70" t="s">
        <v>665</v>
      </c>
      <c r="B196" s="70" t="s">
        <v>666</v>
      </c>
      <c r="C196" s="70" t="s">
        <v>667</v>
      </c>
    </row>
    <row r="197" spans="1:3" hidden="1" x14ac:dyDescent="0.35">
      <c r="A197" s="70" t="s">
        <v>668</v>
      </c>
      <c r="B197" s="70" t="s">
        <v>669</v>
      </c>
      <c r="C197" s="70" t="s">
        <v>670</v>
      </c>
    </row>
    <row r="198" spans="1:3" hidden="1" x14ac:dyDescent="0.35">
      <c r="A198" s="70" t="s">
        <v>671</v>
      </c>
      <c r="B198" s="70" t="s">
        <v>672</v>
      </c>
      <c r="C198" s="70" t="s">
        <v>673</v>
      </c>
    </row>
    <row r="199" spans="1:3" hidden="1" x14ac:dyDescent="0.35">
      <c r="A199" s="70" t="s">
        <v>674</v>
      </c>
      <c r="B199" s="70" t="s">
        <v>675</v>
      </c>
      <c r="C199" s="70" t="s">
        <v>676</v>
      </c>
    </row>
    <row r="200" spans="1:3" hidden="1" x14ac:dyDescent="0.35">
      <c r="A200" s="70" t="s">
        <v>677</v>
      </c>
      <c r="B200" s="70" t="s">
        <v>678</v>
      </c>
      <c r="C200" s="70" t="s">
        <v>679</v>
      </c>
    </row>
    <row r="201" spans="1:3" hidden="1" x14ac:dyDescent="0.35">
      <c r="A201" s="70" t="s">
        <v>680</v>
      </c>
      <c r="B201" s="70" t="s">
        <v>681</v>
      </c>
      <c r="C201" s="70" t="s">
        <v>682</v>
      </c>
    </row>
    <row r="202" spans="1:3" hidden="1" x14ac:dyDescent="0.35">
      <c r="A202" s="70" t="s">
        <v>683</v>
      </c>
      <c r="B202" s="70" t="s">
        <v>684</v>
      </c>
      <c r="C202" s="70" t="s">
        <v>685</v>
      </c>
    </row>
    <row r="203" spans="1:3" hidden="1" x14ac:dyDescent="0.35">
      <c r="A203" s="70" t="s">
        <v>686</v>
      </c>
      <c r="B203" s="70" t="s">
        <v>687</v>
      </c>
      <c r="C203" s="70" t="s">
        <v>688</v>
      </c>
    </row>
    <row r="204" spans="1:3" hidden="1" x14ac:dyDescent="0.35">
      <c r="A204" s="70" t="s">
        <v>689</v>
      </c>
      <c r="B204" s="70" t="s">
        <v>690</v>
      </c>
      <c r="C204" s="70" t="s">
        <v>691</v>
      </c>
    </row>
    <row r="205" spans="1:3" hidden="1" x14ac:dyDescent="0.35">
      <c r="A205" s="70" t="s">
        <v>692</v>
      </c>
      <c r="B205" s="70" t="s">
        <v>693</v>
      </c>
      <c r="C205" s="70" t="s">
        <v>694</v>
      </c>
    </row>
    <row r="206" spans="1:3" hidden="1" x14ac:dyDescent="0.35">
      <c r="A206" s="70" t="s">
        <v>695</v>
      </c>
      <c r="B206" s="70" t="s">
        <v>696</v>
      </c>
      <c r="C206" s="70" t="s">
        <v>697</v>
      </c>
    </row>
    <row r="207" spans="1:3" hidden="1" x14ac:dyDescent="0.35">
      <c r="A207" s="70" t="s">
        <v>698</v>
      </c>
      <c r="B207" s="70" t="s">
        <v>699</v>
      </c>
      <c r="C207" s="70" t="s">
        <v>700</v>
      </c>
    </row>
    <row r="208" spans="1:3" hidden="1" x14ac:dyDescent="0.35">
      <c r="A208" s="70" t="s">
        <v>701</v>
      </c>
      <c r="B208" s="70" t="s">
        <v>702</v>
      </c>
      <c r="C208" s="70" t="s">
        <v>703</v>
      </c>
    </row>
    <row r="209" spans="1:3" hidden="1" x14ac:dyDescent="0.35">
      <c r="A209" s="70" t="s">
        <v>704</v>
      </c>
      <c r="B209" s="70" t="s">
        <v>705</v>
      </c>
      <c r="C209" s="70" t="s">
        <v>706</v>
      </c>
    </row>
    <row r="210" spans="1:3" hidden="1" x14ac:dyDescent="0.35">
      <c r="A210" s="70" t="s">
        <v>707</v>
      </c>
      <c r="B210" s="70" t="s">
        <v>708</v>
      </c>
      <c r="C210" s="70" t="s">
        <v>709</v>
      </c>
    </row>
    <row r="211" spans="1:3" hidden="1" x14ac:dyDescent="0.35">
      <c r="A211" s="71" t="s">
        <v>710</v>
      </c>
      <c r="B211" s="71" t="s">
        <v>711</v>
      </c>
      <c r="C211" s="71" t="s">
        <v>712</v>
      </c>
    </row>
    <row r="212" spans="1:3" hidden="1" x14ac:dyDescent="0.35">
      <c r="A212" s="70" t="s">
        <v>713</v>
      </c>
      <c r="B212" s="70" t="s">
        <v>714</v>
      </c>
      <c r="C212" s="70" t="s">
        <v>715</v>
      </c>
    </row>
    <row r="213" spans="1:3" hidden="1" x14ac:dyDescent="0.35">
      <c r="A213" s="70" t="s">
        <v>716</v>
      </c>
      <c r="B213" s="70" t="s">
        <v>717</v>
      </c>
      <c r="C213" s="70" t="s">
        <v>718</v>
      </c>
    </row>
    <row r="214" spans="1:3" hidden="1" x14ac:dyDescent="0.35">
      <c r="A214" s="70" t="s">
        <v>719</v>
      </c>
      <c r="B214" s="70" t="s">
        <v>720</v>
      </c>
      <c r="C214" s="70" t="s">
        <v>721</v>
      </c>
    </row>
    <row r="215" spans="1:3" hidden="1" x14ac:dyDescent="0.35">
      <c r="A215" s="70" t="s">
        <v>722</v>
      </c>
      <c r="B215" s="70" t="s">
        <v>723</v>
      </c>
      <c r="C215" s="70" t="s">
        <v>724</v>
      </c>
    </row>
    <row r="216" spans="1:3" hidden="1" x14ac:dyDescent="0.35">
      <c r="A216" s="70" t="s">
        <v>725</v>
      </c>
      <c r="B216" s="70" t="s">
        <v>726</v>
      </c>
      <c r="C216" s="70" t="s">
        <v>727</v>
      </c>
    </row>
    <row r="217" spans="1:3" hidden="1" x14ac:dyDescent="0.35">
      <c r="A217" s="70" t="s">
        <v>728</v>
      </c>
      <c r="B217" s="70" t="s">
        <v>729</v>
      </c>
      <c r="C217" s="70" t="s">
        <v>730</v>
      </c>
    </row>
    <row r="218" spans="1:3" hidden="1" x14ac:dyDescent="0.35">
      <c r="A218" s="70" t="s">
        <v>731</v>
      </c>
      <c r="B218" s="70" t="s">
        <v>732</v>
      </c>
      <c r="C218" s="70" t="s">
        <v>733</v>
      </c>
    </row>
    <row r="219" spans="1:3" hidden="1" x14ac:dyDescent="0.35">
      <c r="A219" s="70" t="s">
        <v>734</v>
      </c>
      <c r="B219" s="70" t="s">
        <v>735</v>
      </c>
      <c r="C219" s="70" t="s">
        <v>736</v>
      </c>
    </row>
    <row r="220" spans="1:3" hidden="1" x14ac:dyDescent="0.35">
      <c r="A220" s="70" t="s">
        <v>737</v>
      </c>
      <c r="B220" s="70" t="s">
        <v>738</v>
      </c>
      <c r="C220" s="70" t="s">
        <v>739</v>
      </c>
    </row>
    <row r="221" spans="1:3" hidden="1" x14ac:dyDescent="0.35">
      <c r="A221" s="70" t="s">
        <v>740</v>
      </c>
      <c r="B221" s="70" t="s">
        <v>741</v>
      </c>
      <c r="C221" s="70" t="s">
        <v>742</v>
      </c>
    </row>
    <row r="222" spans="1:3" hidden="1" x14ac:dyDescent="0.35">
      <c r="A222" s="70" t="s">
        <v>743</v>
      </c>
      <c r="B222" s="70" t="s">
        <v>744</v>
      </c>
      <c r="C222" s="70" t="s">
        <v>745</v>
      </c>
    </row>
    <row r="223" spans="1:3" hidden="1" x14ac:dyDescent="0.35">
      <c r="A223" s="70" t="s">
        <v>746</v>
      </c>
      <c r="B223" s="70" t="s">
        <v>747</v>
      </c>
      <c r="C223" s="70" t="s">
        <v>748</v>
      </c>
    </row>
    <row r="224" spans="1:3" hidden="1" x14ac:dyDescent="0.35">
      <c r="A224" s="70" t="s">
        <v>749</v>
      </c>
      <c r="B224" s="70" t="s">
        <v>750</v>
      </c>
      <c r="C224" s="70" t="s">
        <v>751</v>
      </c>
    </row>
    <row r="225" spans="1:3" hidden="1" x14ac:dyDescent="0.35">
      <c r="A225" s="70" t="s">
        <v>752</v>
      </c>
      <c r="B225" s="70" t="s">
        <v>753</v>
      </c>
      <c r="C225" s="70" t="s">
        <v>754</v>
      </c>
    </row>
    <row r="226" spans="1:3" hidden="1" x14ac:dyDescent="0.35">
      <c r="A226" s="70" t="s">
        <v>755</v>
      </c>
      <c r="B226" s="70" t="s">
        <v>756</v>
      </c>
      <c r="C226" s="70" t="s">
        <v>757</v>
      </c>
    </row>
    <row r="227" spans="1:3" hidden="1" x14ac:dyDescent="0.35">
      <c r="A227" s="70" t="s">
        <v>758</v>
      </c>
      <c r="B227" s="70" t="s">
        <v>759</v>
      </c>
      <c r="C227" s="70" t="s">
        <v>760</v>
      </c>
    </row>
    <row r="228" spans="1:3" hidden="1" x14ac:dyDescent="0.35">
      <c r="A228" s="70" t="s">
        <v>761</v>
      </c>
      <c r="B228" s="70" t="s">
        <v>762</v>
      </c>
      <c r="C228" s="70" t="s">
        <v>763</v>
      </c>
    </row>
    <row r="229" spans="1:3" hidden="1" x14ac:dyDescent="0.35">
      <c r="A229" s="70" t="s">
        <v>764</v>
      </c>
      <c r="B229" s="70" t="s">
        <v>765</v>
      </c>
      <c r="C229" s="70" t="s">
        <v>766</v>
      </c>
    </row>
    <row r="230" spans="1:3" hidden="1" x14ac:dyDescent="0.35">
      <c r="A230" s="70" t="s">
        <v>767</v>
      </c>
      <c r="B230" s="70" t="s">
        <v>768</v>
      </c>
      <c r="C230" s="70" t="s">
        <v>769</v>
      </c>
    </row>
    <row r="231" spans="1:3" hidden="1" x14ac:dyDescent="0.35">
      <c r="A231" s="70" t="s">
        <v>770</v>
      </c>
      <c r="B231" s="70" t="s">
        <v>771</v>
      </c>
      <c r="C231" s="70" t="s">
        <v>772</v>
      </c>
    </row>
    <row r="232" spans="1:3" hidden="1" x14ac:dyDescent="0.35">
      <c r="A232" s="70" t="s">
        <v>773</v>
      </c>
      <c r="B232" s="70" t="s">
        <v>774</v>
      </c>
      <c r="C232" s="70" t="s">
        <v>775</v>
      </c>
    </row>
    <row r="233" spans="1:3" hidden="1" x14ac:dyDescent="0.35">
      <c r="A233" s="70" t="s">
        <v>776</v>
      </c>
      <c r="B233" s="70" t="s">
        <v>777</v>
      </c>
      <c r="C233" s="70" t="s">
        <v>778</v>
      </c>
    </row>
    <row r="234" spans="1:3" hidden="1" x14ac:dyDescent="0.35">
      <c r="A234" s="70" t="s">
        <v>779</v>
      </c>
      <c r="B234" s="70" t="s">
        <v>780</v>
      </c>
      <c r="C234" s="70" t="s">
        <v>781</v>
      </c>
    </row>
    <row r="235" spans="1:3" hidden="1" x14ac:dyDescent="0.35">
      <c r="A235" s="70" t="s">
        <v>782</v>
      </c>
      <c r="B235" s="70" t="s">
        <v>783</v>
      </c>
      <c r="C235" s="70" t="s">
        <v>784</v>
      </c>
    </row>
    <row r="236" spans="1:3" hidden="1" x14ac:dyDescent="0.35">
      <c r="A236" s="70" t="s">
        <v>785</v>
      </c>
      <c r="B236" s="70" t="s">
        <v>786</v>
      </c>
      <c r="C236" s="70" t="s">
        <v>787</v>
      </c>
    </row>
    <row r="237" spans="1:3" hidden="1" x14ac:dyDescent="0.35">
      <c r="A237" s="70" t="s">
        <v>788</v>
      </c>
      <c r="B237" s="70" t="s">
        <v>789</v>
      </c>
      <c r="C237" s="70" t="s">
        <v>790</v>
      </c>
    </row>
    <row r="238" spans="1:3" hidden="1" x14ac:dyDescent="0.35">
      <c r="A238" s="70" t="s">
        <v>791</v>
      </c>
      <c r="B238" s="70" t="s">
        <v>792</v>
      </c>
      <c r="C238" s="70" t="s">
        <v>793</v>
      </c>
    </row>
    <row r="239" spans="1:3" hidden="1" x14ac:dyDescent="0.35">
      <c r="A239" s="70" t="s">
        <v>794</v>
      </c>
      <c r="B239" s="70" t="s">
        <v>795</v>
      </c>
      <c r="C239" s="70" t="s">
        <v>796</v>
      </c>
    </row>
    <row r="240" spans="1:3" hidden="1" x14ac:dyDescent="0.35">
      <c r="A240" s="70" t="s">
        <v>797</v>
      </c>
      <c r="B240" s="70" t="s">
        <v>798</v>
      </c>
      <c r="C240" s="70" t="s">
        <v>799</v>
      </c>
    </row>
    <row r="241" spans="1:3" hidden="1" x14ac:dyDescent="0.35">
      <c r="A241" s="70" t="s">
        <v>800</v>
      </c>
      <c r="B241" s="70" t="s">
        <v>801</v>
      </c>
      <c r="C241" s="70" t="s">
        <v>802</v>
      </c>
    </row>
    <row r="242" spans="1:3" hidden="1" x14ac:dyDescent="0.35">
      <c r="A242" s="70" t="s">
        <v>803</v>
      </c>
      <c r="B242" s="70" t="s">
        <v>804</v>
      </c>
      <c r="C242" s="70" t="s">
        <v>805</v>
      </c>
    </row>
    <row r="243" spans="1:3" hidden="1" x14ac:dyDescent="0.35">
      <c r="A243" s="70" t="s">
        <v>806</v>
      </c>
      <c r="B243" s="70" t="s">
        <v>807</v>
      </c>
      <c r="C243" s="70" t="s">
        <v>808</v>
      </c>
    </row>
    <row r="244" spans="1:3" hidden="1" x14ac:dyDescent="0.35">
      <c r="A244" s="70" t="s">
        <v>809</v>
      </c>
      <c r="B244" s="70" t="s">
        <v>810</v>
      </c>
      <c r="C244" s="70" t="s">
        <v>811</v>
      </c>
    </row>
    <row r="245" spans="1:3" hidden="1" x14ac:dyDescent="0.35">
      <c r="A245" s="70" t="s">
        <v>812</v>
      </c>
      <c r="B245" s="70" t="s">
        <v>813</v>
      </c>
      <c r="C245" s="70" t="s">
        <v>814</v>
      </c>
    </row>
    <row r="246" spans="1:3" hidden="1" x14ac:dyDescent="0.35">
      <c r="A246" s="70" t="s">
        <v>815</v>
      </c>
      <c r="B246" s="70" t="s">
        <v>816</v>
      </c>
      <c r="C246" s="70" t="s">
        <v>817</v>
      </c>
    </row>
    <row r="247" spans="1:3" hidden="1" x14ac:dyDescent="0.35">
      <c r="A247" s="70" t="s">
        <v>818</v>
      </c>
      <c r="B247" s="70" t="s">
        <v>819</v>
      </c>
      <c r="C247" s="70" t="s">
        <v>820</v>
      </c>
    </row>
    <row r="248" spans="1:3" hidden="1" x14ac:dyDescent="0.35">
      <c r="A248" s="70" t="s">
        <v>821</v>
      </c>
      <c r="B248" s="70" t="s">
        <v>822</v>
      </c>
      <c r="C248" s="70" t="s">
        <v>823</v>
      </c>
    </row>
    <row r="249" spans="1:3" hidden="1" x14ac:dyDescent="0.35">
      <c r="A249" s="70" t="s">
        <v>824</v>
      </c>
      <c r="B249" s="70" t="s">
        <v>825</v>
      </c>
      <c r="C249" s="70" t="s">
        <v>826</v>
      </c>
    </row>
    <row r="250" spans="1:3" hidden="1" x14ac:dyDescent="0.35">
      <c r="A250" s="70" t="s">
        <v>827</v>
      </c>
      <c r="B250" s="70" t="s">
        <v>828</v>
      </c>
      <c r="C250" s="70" t="s">
        <v>829</v>
      </c>
    </row>
    <row r="251" spans="1:3" hidden="1" x14ac:dyDescent="0.35">
      <c r="A251" s="70" t="s">
        <v>830</v>
      </c>
      <c r="B251" s="70" t="s">
        <v>831</v>
      </c>
      <c r="C251" s="70" t="s">
        <v>832</v>
      </c>
    </row>
    <row r="252" spans="1:3" hidden="1" x14ac:dyDescent="0.35">
      <c r="A252" s="70" t="s">
        <v>833</v>
      </c>
      <c r="B252" s="70" t="s">
        <v>834</v>
      </c>
      <c r="C252" s="70" t="s">
        <v>835</v>
      </c>
    </row>
    <row r="253" spans="1:3" hidden="1" x14ac:dyDescent="0.35">
      <c r="A253" s="70" t="s">
        <v>836</v>
      </c>
      <c r="B253" s="70" t="s">
        <v>837</v>
      </c>
      <c r="C253" s="70" t="s">
        <v>838</v>
      </c>
    </row>
    <row r="254" spans="1:3" hidden="1" x14ac:dyDescent="0.35">
      <c r="A254" s="70" t="s">
        <v>839</v>
      </c>
      <c r="B254" s="70" t="s">
        <v>840</v>
      </c>
      <c r="C254" s="70" t="s">
        <v>841</v>
      </c>
    </row>
    <row r="255" spans="1:3" hidden="1" x14ac:dyDescent="0.35">
      <c r="A255" s="70" t="s">
        <v>842</v>
      </c>
      <c r="B255" s="70" t="s">
        <v>843</v>
      </c>
      <c r="C255" s="70" t="s">
        <v>844</v>
      </c>
    </row>
    <row r="256" spans="1:3" hidden="1" x14ac:dyDescent="0.35">
      <c r="A256" s="70" t="s">
        <v>845</v>
      </c>
      <c r="B256" s="70" t="s">
        <v>846</v>
      </c>
      <c r="C256" s="70" t="s">
        <v>847</v>
      </c>
    </row>
    <row r="257" spans="1:3" hidden="1" x14ac:dyDescent="0.35">
      <c r="A257" s="70" t="s">
        <v>848</v>
      </c>
      <c r="B257" s="70" t="s">
        <v>849</v>
      </c>
      <c r="C257" s="70" t="s">
        <v>850</v>
      </c>
    </row>
    <row r="258" spans="1:3" hidden="1" x14ac:dyDescent="0.35">
      <c r="A258" s="70" t="s">
        <v>851</v>
      </c>
      <c r="B258" s="70" t="s">
        <v>852</v>
      </c>
      <c r="C258" s="70" t="s">
        <v>853</v>
      </c>
    </row>
    <row r="259" spans="1:3" hidden="1" x14ac:dyDescent="0.35">
      <c r="A259" s="70" t="s">
        <v>854</v>
      </c>
      <c r="B259" s="70" t="s">
        <v>855</v>
      </c>
      <c r="C259" s="70" t="s">
        <v>856</v>
      </c>
    </row>
    <row r="260" spans="1:3" hidden="1" x14ac:dyDescent="0.35">
      <c r="A260" s="70" t="s">
        <v>857</v>
      </c>
      <c r="B260" s="70" t="s">
        <v>858</v>
      </c>
      <c r="C260" s="70" t="s">
        <v>859</v>
      </c>
    </row>
    <row r="261" spans="1:3" hidden="1" x14ac:dyDescent="0.35">
      <c r="A261" s="70" t="s">
        <v>860</v>
      </c>
      <c r="B261" s="70" t="s">
        <v>861</v>
      </c>
      <c r="C261" s="70" t="s">
        <v>862</v>
      </c>
    </row>
    <row r="262" spans="1:3" hidden="1" x14ac:dyDescent="0.35">
      <c r="A262" s="70" t="s">
        <v>863</v>
      </c>
      <c r="B262" s="70" t="s">
        <v>864</v>
      </c>
      <c r="C262" s="70" t="s">
        <v>865</v>
      </c>
    </row>
    <row r="263" spans="1:3" hidden="1" x14ac:dyDescent="0.35">
      <c r="A263" s="70" t="s">
        <v>866</v>
      </c>
      <c r="B263" s="70" t="s">
        <v>867</v>
      </c>
      <c r="C263" s="70" t="s">
        <v>868</v>
      </c>
    </row>
    <row r="264" spans="1:3" hidden="1" x14ac:dyDescent="0.35">
      <c r="A264" s="70" t="s">
        <v>869</v>
      </c>
      <c r="B264" s="70" t="s">
        <v>870</v>
      </c>
      <c r="C264" s="70" t="s">
        <v>871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G3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886</v>
      </c>
      <c r="E5" s="2"/>
      <c r="F5" s="26">
        <f>IF(F10=1,1,IF(F15=1,1,IF(F20=1,1,IF(F25=1,1,IF(F30=1,1,0)))))</f>
        <v>0</v>
      </c>
      <c r="G5" s="19"/>
    </row>
    <row r="6" spans="2:7" ht="43.5" customHeight="1" x14ac:dyDescent="0.35">
      <c r="B6" s="23"/>
      <c r="C6" s="24"/>
      <c r="D6" s="91" t="str">
        <f>Результат!B3</f>
        <v>Как бы Вы охарактеризовали общий уровень экспертизы специалистов вашей организации по международному стандарту ISO 20022 и готовности к проектам по миграции?</v>
      </c>
      <c r="E6" s="92"/>
      <c r="F6" s="26"/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73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Результат!D3</f>
        <v>Не планируем повышать экспертизу по данному направлению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Результат!D4</f>
        <v>Планируем обучение и участие в соответствующих мероприятиях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Результат!D5</f>
        <v>Недавно (1-2 мес.) начали активную подготовку специалистов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/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Результат!D6</f>
        <v>Подготовка специалистов по ISO 20022 идет полным ходом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/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Результат!D7</f>
        <v>Все ключевые специалисты уже имеют необходимый уровень экспертизы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IF(F5=1,"вопрос 2 &gt;&gt;","")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IF(F5=1,"","Выберите ДА хотя бы для одного варианта!")</f>
        <v>Выберите ДА хотя бы для одного варианта!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x14ac:dyDescent="0.35">
      <c r="D38" s="1" t="s">
        <v>2</v>
      </c>
    </row>
    <row r="39" spans="2:7" x14ac:dyDescent="0.35">
      <c r="D39" s="1" t="s">
        <v>3</v>
      </c>
    </row>
  </sheetData>
  <sheetProtection sheet="1" objects="1" scenarios="1" selectLockedCells="1"/>
  <mergeCells count="6">
    <mergeCell ref="D33:E33"/>
    <mergeCell ref="D6:E6"/>
    <mergeCell ref="D13:E13"/>
    <mergeCell ref="D18:E18"/>
    <mergeCell ref="D23:E23"/>
    <mergeCell ref="D28:E28"/>
  </mergeCells>
  <conditionalFormatting sqref="D10">
    <cfRule type="cellIs" dxfId="105" priority="5" operator="equal">
      <formula>$D$38</formula>
    </cfRule>
  </conditionalFormatting>
  <conditionalFormatting sqref="D15">
    <cfRule type="cellIs" dxfId="104" priority="4" operator="equal">
      <formula>$D$38</formula>
    </cfRule>
  </conditionalFormatting>
  <conditionalFormatting sqref="D20">
    <cfRule type="cellIs" dxfId="103" priority="3" operator="equal">
      <formula>$D$38</formula>
    </cfRule>
  </conditionalFormatting>
  <conditionalFormatting sqref="D25">
    <cfRule type="cellIs" dxfId="102" priority="2" operator="equal">
      <formula>$D$38</formula>
    </cfRule>
  </conditionalFormatting>
  <conditionalFormatting sqref="D30">
    <cfRule type="cellIs" dxfId="101" priority="1" operator="equal">
      <formula>$D$38</formula>
    </cfRule>
  </conditionalFormatting>
  <dataValidations count="1">
    <dataValidation type="list" allowBlank="1" showInputMessage="1" showErrorMessage="1" sqref="D10 D30 D20 D15 D25">
      <formula1>$D$38:$D$39</formula1>
    </dataValidation>
  </dataValidations>
  <hyperlinks>
    <hyperlink ref="D35" location="Начало!A1" display="&lt;&lt; назад"/>
    <hyperlink ref="E35" location="'Вопрос-2'!A1" display="вопрос 2 &gt;&gt;"/>
    <hyperlink ref="E3" location="'Вопрос-2'!A1" display="вопрос 2 &gt;&gt;"/>
    <hyperlink ref="D3" location="Начало!A1" display="&lt;&lt; назад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B1:G3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887</v>
      </c>
      <c r="E5" s="2"/>
      <c r="F5" s="26">
        <f>IF(F10=1,1,IF(F15=1,1,IF(F20=1,1,IF(F25=1,1,IF(F30=1,1,0)))))</f>
        <v>0</v>
      </c>
      <c r="G5" s="19"/>
    </row>
    <row r="6" spans="2:7" ht="43.5" customHeight="1" x14ac:dyDescent="0.35">
      <c r="B6" s="23"/>
      <c r="C6" s="24"/>
      <c r="D6" s="91" t="str">
        <f>Результат!B8</f>
        <v>В какие сроки планируется мигрировать на ISO 20022 в рамках взаимодействия банк - клиент (ДБО)?</v>
      </c>
      <c r="E6" s="92"/>
      <c r="F6" s="26"/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73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Результат!D8</f>
        <v>2022-2023 гг.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Результат!D9</f>
        <v>2024-2025 гг.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Результат!D10</f>
        <v>После 2025 года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/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Результат!D11</f>
        <v>Не планируется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/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Результат!D12</f>
        <v>Текущее взаимодействие банк-клиент уже поддерживает ISO 20022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IF(F5=1,"вопрос 3 &gt;&gt;","")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IF(F5=1,"","Выберите ДА хотя бы для одного варианта!")</f>
        <v>Выберите ДА хотя бы для одного варианта!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x14ac:dyDescent="0.35">
      <c r="D38" s="1" t="s">
        <v>2</v>
      </c>
    </row>
    <row r="39" spans="2:7" x14ac:dyDescent="0.35">
      <c r="D39" s="1" t="s">
        <v>3</v>
      </c>
    </row>
  </sheetData>
  <sheetProtection sheet="1" objects="1" scenarios="1" selectLockedCells="1"/>
  <mergeCells count="6">
    <mergeCell ref="D33:E33"/>
    <mergeCell ref="D6:E6"/>
    <mergeCell ref="D13:E13"/>
    <mergeCell ref="D18:E18"/>
    <mergeCell ref="D23:E23"/>
    <mergeCell ref="D28:E28"/>
  </mergeCells>
  <conditionalFormatting sqref="D10">
    <cfRule type="cellIs" dxfId="100" priority="5" operator="equal">
      <formula>$D$38</formula>
    </cfRule>
  </conditionalFormatting>
  <conditionalFormatting sqref="D15">
    <cfRule type="cellIs" dxfId="99" priority="4" operator="equal">
      <formula>$D$38</formula>
    </cfRule>
  </conditionalFormatting>
  <conditionalFormatting sqref="D20">
    <cfRule type="cellIs" dxfId="98" priority="3" operator="equal">
      <formula>$D$38</formula>
    </cfRule>
  </conditionalFormatting>
  <conditionalFormatting sqref="D25">
    <cfRule type="cellIs" dxfId="97" priority="2" operator="equal">
      <formula>$D$38</formula>
    </cfRule>
  </conditionalFormatting>
  <conditionalFormatting sqref="D30">
    <cfRule type="cellIs" dxfId="96" priority="1" operator="equal">
      <formula>$D$38</formula>
    </cfRule>
  </conditionalFormatting>
  <dataValidations count="1">
    <dataValidation type="list" allowBlank="1" showInputMessage="1" showErrorMessage="1" sqref="D10 D30 D20 D15 D25">
      <formula1>$D$38:$D$39</formula1>
    </dataValidation>
  </dataValidations>
  <hyperlinks>
    <hyperlink ref="D35" location="'Вопрос-1'!A1" display="&lt;&lt; назад"/>
    <hyperlink ref="E35" location="'Вопрос-3'!A1" display="'Вопрос-3'!A1"/>
    <hyperlink ref="E3" location="'Вопрос-3'!A1" display="'Вопрос-3'!A1"/>
    <hyperlink ref="D3" location="'Вопрос-1'!A1" display="&lt;&lt; назад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B1:G3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888</v>
      </c>
      <c r="E5" s="2"/>
      <c r="F5" s="26">
        <f>IF(F10=1,1,IF(F15=1,1,IF(F20=1,1,IF(F25=1,1,IF(F30=1,1,0)))))</f>
        <v>0</v>
      </c>
      <c r="G5" s="19"/>
    </row>
    <row r="6" spans="2:7" ht="43.5" customHeight="1" x14ac:dyDescent="0.35">
      <c r="B6" s="23"/>
      <c r="C6" s="24"/>
      <c r="D6" s="91" t="str">
        <f>Результат!B13</f>
        <v>В какие сроки планируется мигрировать на ISO 20022 в рамках взаимодействия банк - банк (НПС)?</v>
      </c>
      <c r="E6" s="92"/>
      <c r="F6" s="26"/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73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Результат!D13</f>
        <v>2022-2023 гг.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Результат!D14</f>
        <v>2024-2025 гг.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Результат!D15</f>
        <v>После 2025 года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/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Результат!D16</f>
        <v>Не планируется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/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Результат!D17</f>
        <v>Текущее взаимодействие банк-банк уже поддерживает ISO 20022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IF(F5=1,"вопрос 4 &gt;&gt;","")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IF(F5=1,"","Выберите ДА хотя бы для одного варианта!")</f>
        <v>Выберите ДА хотя бы для одного варианта!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x14ac:dyDescent="0.35">
      <c r="D38" s="1" t="s">
        <v>2</v>
      </c>
    </row>
    <row r="39" spans="2:7" x14ac:dyDescent="0.35">
      <c r="D39" s="1" t="s">
        <v>3</v>
      </c>
    </row>
  </sheetData>
  <sheetProtection sheet="1" objects="1" scenarios="1" selectLockedCells="1"/>
  <mergeCells count="6">
    <mergeCell ref="D33:E33"/>
    <mergeCell ref="D6:E6"/>
    <mergeCell ref="D13:E13"/>
    <mergeCell ref="D18:E18"/>
    <mergeCell ref="D23:E23"/>
    <mergeCell ref="D28:E28"/>
  </mergeCells>
  <conditionalFormatting sqref="D10">
    <cfRule type="cellIs" dxfId="95" priority="5" operator="equal">
      <formula>$D$38</formula>
    </cfRule>
  </conditionalFormatting>
  <conditionalFormatting sqref="D15">
    <cfRule type="cellIs" dxfId="94" priority="4" operator="equal">
      <formula>$D$38</formula>
    </cfRule>
  </conditionalFormatting>
  <conditionalFormatting sqref="D20">
    <cfRule type="cellIs" dxfId="93" priority="3" operator="equal">
      <formula>$D$38</formula>
    </cfRule>
  </conditionalFormatting>
  <conditionalFormatting sqref="D25">
    <cfRule type="cellIs" dxfId="92" priority="2" operator="equal">
      <formula>$D$38</formula>
    </cfRule>
  </conditionalFormatting>
  <conditionalFormatting sqref="D30">
    <cfRule type="cellIs" dxfId="91" priority="1" operator="equal">
      <formula>$D$38</formula>
    </cfRule>
  </conditionalFormatting>
  <dataValidations count="1">
    <dataValidation type="list" allowBlank="1" showInputMessage="1" showErrorMessage="1" sqref="D10 D30 D20 D15 D25">
      <formula1>$D$38:$D$39</formula1>
    </dataValidation>
  </dataValidations>
  <hyperlinks>
    <hyperlink ref="D35" location="'Вопрос-2'!A1" display="&lt;&lt; назад"/>
    <hyperlink ref="E35" location="'Вопрос-4'!A1" display="'Вопрос-4'!A1"/>
    <hyperlink ref="E3" location="'Вопрос-4'!A1" display="'Вопрос-4'!A1"/>
    <hyperlink ref="D3" location="'Вопрос-2'!A1" display="&lt;&lt; назад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B1:G3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889</v>
      </c>
      <c r="E5" s="2"/>
      <c r="F5" s="26">
        <f>IF(F10=1,1,IF(F15=1,1,IF(F20=1,1,IF(F25=1,1,IF(F30=1,1,0)))))</f>
        <v>0</v>
      </c>
      <c r="G5" s="19"/>
    </row>
    <row r="6" spans="2:7" ht="43.5" customHeight="1" x14ac:dyDescent="0.35">
      <c r="B6" s="23"/>
      <c r="C6" s="24"/>
      <c r="D6" s="91" t="str">
        <f>Результат!B18</f>
        <v>В какие сроки планируется мигрировать на ISO 20022 в рамках осуществления трансграничных платежей (CBPR+)?</v>
      </c>
      <c r="E6" s="92"/>
      <c r="F6" s="26"/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73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Результат!D18</f>
        <v>До ноября 2022 года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Результат!D19</f>
        <v>До конца 2023 года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Результат!D20</f>
        <v>До конца 2024 года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/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Результат!D21</f>
        <v>До конца 2025 года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/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Результат!D22</f>
        <v>По трансграничным платежам уже используются сообщения ISO 20022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IF(F5=1,"вопрос 5 &gt;&gt;","")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IF(F5=1,"","Выберите ДА хотя бы для одного варианта!")</f>
        <v>Выберите ДА хотя бы для одного варианта!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x14ac:dyDescent="0.35">
      <c r="D38" s="1" t="s">
        <v>2</v>
      </c>
    </row>
    <row r="39" spans="2:7" x14ac:dyDescent="0.35">
      <c r="D39" s="1" t="s">
        <v>3</v>
      </c>
    </row>
  </sheetData>
  <sheetProtection sheet="1" objects="1" scenarios="1" selectLockedCells="1"/>
  <mergeCells count="6">
    <mergeCell ref="D33:E33"/>
    <mergeCell ref="D6:E6"/>
    <mergeCell ref="D13:E13"/>
    <mergeCell ref="D18:E18"/>
    <mergeCell ref="D23:E23"/>
    <mergeCell ref="D28:E28"/>
  </mergeCells>
  <conditionalFormatting sqref="D10">
    <cfRule type="cellIs" dxfId="90" priority="5" operator="equal">
      <formula>$D$38</formula>
    </cfRule>
  </conditionalFormatting>
  <conditionalFormatting sqref="D15">
    <cfRule type="cellIs" dxfId="89" priority="4" operator="equal">
      <formula>$D$38</formula>
    </cfRule>
  </conditionalFormatting>
  <conditionalFormatting sqref="D20">
    <cfRule type="cellIs" dxfId="88" priority="3" operator="equal">
      <formula>$D$38</formula>
    </cfRule>
  </conditionalFormatting>
  <conditionalFormatting sqref="D25">
    <cfRule type="cellIs" dxfId="87" priority="2" operator="equal">
      <formula>$D$38</formula>
    </cfRule>
  </conditionalFormatting>
  <conditionalFormatting sqref="D30">
    <cfRule type="cellIs" dxfId="86" priority="1" operator="equal">
      <formula>$D$38</formula>
    </cfRule>
  </conditionalFormatting>
  <dataValidations count="1">
    <dataValidation type="list" allowBlank="1" showInputMessage="1" showErrorMessage="1" sqref="D10 D30 D20 D15 D25">
      <formula1>$D$38:$D$39</formula1>
    </dataValidation>
  </dataValidations>
  <hyperlinks>
    <hyperlink ref="D35" location="'Вопрос-3'!A1" display="&lt;&lt; назад"/>
    <hyperlink ref="E35" location="'Вопрос-5'!A1" display="'Вопрос-5'!A1"/>
    <hyperlink ref="E3" location="'Вопрос-5'!A1" display="'Вопрос-5'!A1"/>
    <hyperlink ref="D3" location="'Вопрос-3'!A1" display="&lt;&lt; назад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B1:G10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890</v>
      </c>
      <c r="E5" s="2"/>
      <c r="F5" s="26">
        <f>IF(F6=1,IF(F42=1,IF(F51=1,IF(F80=1,1,0),0),0),0)</f>
        <v>0</v>
      </c>
      <c r="G5" s="19"/>
    </row>
    <row r="6" spans="2:7" ht="43.5" customHeight="1" x14ac:dyDescent="0.35">
      <c r="B6" s="23"/>
      <c r="C6" s="24"/>
      <c r="D6" s="91" t="str">
        <f>Результат!B23</f>
        <v xml:space="preserve">Планируется ли доработка автоматизированных систем (АС) в целях взаимодействия с ПО SWIFT и ПО Банка России при переходе на использование ISO 20022? </v>
      </c>
      <c r="E6" s="92"/>
      <c r="F6" s="26" t="str">
        <f>IF(F10=1,1,IF(F15=1,1,IF(F20=1,1,IF(F25=1,1,IF(F30=1,1,"")))))</f>
        <v/>
      </c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79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Результат!D23</f>
        <v>Да, в 2022-2023 гг.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Результат!D24</f>
        <v>Да, в 2024-2025 гг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Результат!D25</f>
        <v>Возможно, после 2025 года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 t="s">
        <v>898</v>
      </c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Результат!D26</f>
        <v>Нет, планируется использование конвертора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 t="s">
        <v>898</v>
      </c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Результат!D27</f>
        <v>Доработка АС в настоящее время уже выполнена в необходимом объеме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IF(F5=1,"вопрос 6 &gt;&gt;","")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IF(F5=1,"","Необходимо ответить на все вопросы: 5, 5а, 5б, 5в")</f>
        <v>Необходимо ответить на все вопросы: 5, 5а, 5б, 5в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ht="3" customHeight="1" x14ac:dyDescent="0.35">
      <c r="D38" s="1" t="s">
        <v>2</v>
      </c>
    </row>
    <row r="39" spans="2:7" ht="3" customHeight="1" x14ac:dyDescent="0.35">
      <c r="D39" s="1" t="s">
        <v>3</v>
      </c>
    </row>
    <row r="40" spans="2:7" ht="7" customHeight="1" x14ac:dyDescent="0.35">
      <c r="B40" s="20"/>
      <c r="C40" s="21"/>
      <c r="D40" s="21"/>
      <c r="E40" s="21"/>
      <c r="F40" s="22"/>
    </row>
    <row r="41" spans="2:7" ht="4" customHeight="1" x14ac:dyDescent="0.35">
      <c r="B41" s="23"/>
      <c r="C41" s="24"/>
      <c r="D41" s="47"/>
      <c r="E41" s="25"/>
      <c r="F41" s="26"/>
      <c r="G41" s="19"/>
    </row>
    <row r="42" spans="2:7" x14ac:dyDescent="0.35">
      <c r="B42" s="41"/>
      <c r="C42" s="40"/>
      <c r="D42" s="38" t="s">
        <v>75</v>
      </c>
      <c r="E42" s="2"/>
      <c r="F42" s="42" t="str">
        <f>IF(F46=1,1,"")</f>
        <v/>
      </c>
      <c r="G42" s="19"/>
    </row>
    <row r="43" spans="2:7" ht="43.5" customHeight="1" x14ac:dyDescent="0.35">
      <c r="B43" s="41"/>
      <c r="C43" s="40"/>
      <c r="D43" s="91" t="str">
        <f>Результат!B28</f>
        <v>В рамках каких систем электронного взаимодействия/интеграционных проектов, отличных от перечисленных в вопросе 5, планируется перейти на ISO 20022? (перечислить)</v>
      </c>
      <c r="E43" s="92"/>
      <c r="F43" s="42"/>
      <c r="G43" s="19"/>
    </row>
    <row r="44" spans="2:7" ht="7" customHeight="1" x14ac:dyDescent="0.35">
      <c r="B44" s="23"/>
      <c r="C44" s="24"/>
      <c r="D44" s="24"/>
      <c r="E44" s="24"/>
      <c r="F44" s="26"/>
      <c r="G44" s="19"/>
    </row>
    <row r="45" spans="2:7" x14ac:dyDescent="0.35">
      <c r="B45" s="23"/>
      <c r="C45" s="24"/>
      <c r="D45" s="39" t="s">
        <v>76</v>
      </c>
      <c r="E45" s="35"/>
      <c r="F45" s="26"/>
      <c r="G45" s="19"/>
    </row>
    <row r="46" spans="2:7" ht="29" customHeight="1" x14ac:dyDescent="0.35">
      <c r="B46" s="23"/>
      <c r="C46" s="24"/>
      <c r="D46" s="93"/>
      <c r="E46" s="94"/>
      <c r="F46" s="26" t="str">
        <f>IF(LEN(D46)&gt;0,1,"")</f>
        <v/>
      </c>
      <c r="G46" s="19"/>
    </row>
    <row r="47" spans="2:7" x14ac:dyDescent="0.35">
      <c r="B47" s="23"/>
      <c r="C47" s="24"/>
      <c r="D47" s="34" t="s">
        <v>72</v>
      </c>
      <c r="E47" s="35"/>
      <c r="F47" s="26"/>
      <c r="G47" s="19"/>
    </row>
    <row r="48" spans="2:7" ht="27" customHeight="1" x14ac:dyDescent="0.35">
      <c r="B48" s="23"/>
      <c r="C48" s="24"/>
      <c r="D48" s="90"/>
      <c r="E48" s="90"/>
      <c r="F48" s="26"/>
      <c r="G48" s="19"/>
    </row>
    <row r="49" spans="2:7" x14ac:dyDescent="0.35">
      <c r="B49" s="23"/>
      <c r="C49" s="24"/>
      <c r="D49" s="24"/>
      <c r="E49" s="24"/>
      <c r="F49" s="26"/>
      <c r="G49" s="19"/>
    </row>
    <row r="50" spans="2:7" ht="4" customHeight="1" x14ac:dyDescent="0.35">
      <c r="B50" s="23"/>
      <c r="C50" s="24"/>
      <c r="D50" s="47"/>
      <c r="E50" s="25"/>
      <c r="F50" s="26"/>
      <c r="G50" s="19"/>
    </row>
    <row r="51" spans="2:7" x14ac:dyDescent="0.35">
      <c r="B51" s="41"/>
      <c r="C51" s="40"/>
      <c r="D51" s="38" t="s">
        <v>77</v>
      </c>
      <c r="E51" s="2"/>
      <c r="F51" s="42" t="str">
        <f>IF(F54=1,1,IF(F59=1,1,IF(F64=1,1,IF(F69=1,1,IF(F74=1,1,"")))))</f>
        <v/>
      </c>
      <c r="G51" s="19"/>
    </row>
    <row r="52" spans="2:7" ht="43.5" customHeight="1" x14ac:dyDescent="0.35">
      <c r="B52" s="41"/>
      <c r="C52" s="40"/>
      <c r="D52" s="91" t="str">
        <f>Результат!B33</f>
        <v>В какие сроки планируется мигрировать на ISO 20022 в рамках систем, перечисленных в ответе на вопрос 5а? (в случае множественного ответа в поле Комментарии указать наименование)</v>
      </c>
      <c r="E52" s="92"/>
      <c r="F52" s="42"/>
      <c r="G52" s="19"/>
    </row>
    <row r="53" spans="2:7" ht="7" customHeight="1" x14ac:dyDescent="0.35">
      <c r="B53" s="23"/>
      <c r="C53" s="24"/>
      <c r="D53" s="24"/>
      <c r="E53" s="24"/>
      <c r="F53" s="26"/>
      <c r="G53" s="19"/>
    </row>
    <row r="54" spans="2:7" x14ac:dyDescent="0.35">
      <c r="B54" s="23"/>
      <c r="C54" s="24"/>
      <c r="D54" s="37"/>
      <c r="E54" s="33" t="str">
        <f>Результат!D33</f>
        <v>2022-2023 гг.</v>
      </c>
      <c r="F54" s="26" t="str">
        <f>IF(D54=$D$38,1,IF(D54=$D$39,0,""))</f>
        <v/>
      </c>
      <c r="G54" s="19"/>
    </row>
    <row r="55" spans="2:7" ht="2" customHeight="1" x14ac:dyDescent="0.35">
      <c r="B55" s="23"/>
      <c r="C55" s="24"/>
      <c r="D55" s="24"/>
      <c r="E55" s="24"/>
      <c r="F55" s="26"/>
      <c r="G55" s="19"/>
    </row>
    <row r="56" spans="2:7" x14ac:dyDescent="0.35">
      <c r="B56" s="23"/>
      <c r="C56" s="24"/>
      <c r="D56" s="34" t="s">
        <v>72</v>
      </c>
      <c r="E56" s="35"/>
      <c r="F56" s="26"/>
      <c r="G56" s="19"/>
    </row>
    <row r="57" spans="2:7" ht="27" customHeight="1" x14ac:dyDescent="0.35">
      <c r="B57" s="23"/>
      <c r="C57" s="24"/>
      <c r="D57" s="90"/>
      <c r="E57" s="90"/>
      <c r="F57" s="26"/>
      <c r="G57" s="19"/>
    </row>
    <row r="58" spans="2:7" ht="7" customHeight="1" x14ac:dyDescent="0.35">
      <c r="B58" s="23"/>
      <c r="C58" s="24"/>
      <c r="D58" s="24"/>
      <c r="E58" s="24"/>
      <c r="F58" s="26"/>
      <c r="G58" s="19"/>
    </row>
    <row r="59" spans="2:7" x14ac:dyDescent="0.35">
      <c r="B59" s="23"/>
      <c r="C59" s="24"/>
      <c r="D59" s="37"/>
      <c r="E59" s="33" t="str">
        <f>Результат!D34</f>
        <v>2024-2025 гг.</v>
      </c>
      <c r="F59" s="26" t="str">
        <f>IF(D59=$D$38,1,IF(D59=$D$39,0,""))</f>
        <v/>
      </c>
      <c r="G59" s="19"/>
    </row>
    <row r="60" spans="2:7" ht="2" customHeight="1" x14ac:dyDescent="0.35">
      <c r="B60" s="23"/>
      <c r="C60" s="24"/>
      <c r="D60" s="24"/>
      <c r="E60" s="24"/>
      <c r="F60" s="26"/>
      <c r="G60" s="19"/>
    </row>
    <row r="61" spans="2:7" x14ac:dyDescent="0.35">
      <c r="B61" s="23"/>
      <c r="C61" s="24"/>
      <c r="D61" s="34" t="s">
        <v>72</v>
      </c>
      <c r="E61" s="35"/>
      <c r="F61" s="26"/>
      <c r="G61" s="19"/>
    </row>
    <row r="62" spans="2:7" ht="27" customHeight="1" x14ac:dyDescent="0.35">
      <c r="B62" s="23"/>
      <c r="C62" s="24"/>
      <c r="D62" s="90"/>
      <c r="E62" s="90"/>
      <c r="F62" s="26"/>
      <c r="G62" s="19"/>
    </row>
    <row r="63" spans="2:7" ht="7" customHeight="1" x14ac:dyDescent="0.35">
      <c r="B63" s="23"/>
      <c r="C63" s="24"/>
      <c r="D63" s="24"/>
      <c r="E63" s="24"/>
      <c r="F63" s="26"/>
      <c r="G63" s="19"/>
    </row>
    <row r="64" spans="2:7" x14ac:dyDescent="0.35">
      <c r="B64" s="23"/>
      <c r="C64" s="24"/>
      <c r="D64" s="37"/>
      <c r="E64" s="33" t="str">
        <f>Результат!D35</f>
        <v>После 2025 года</v>
      </c>
      <c r="F64" s="26" t="str">
        <f>IF(D64=$D$38,1,IF(D64=$D$39,0,""))</f>
        <v/>
      </c>
      <c r="G64" s="19"/>
    </row>
    <row r="65" spans="2:7" ht="2" customHeight="1" x14ac:dyDescent="0.35">
      <c r="B65" s="23"/>
      <c r="C65" s="24"/>
      <c r="D65" s="24"/>
      <c r="E65" s="24"/>
      <c r="F65" s="26"/>
      <c r="G65" s="19"/>
    </row>
    <row r="66" spans="2:7" x14ac:dyDescent="0.35">
      <c r="B66" s="23"/>
      <c r="C66" s="24"/>
      <c r="D66" s="34" t="s">
        <v>72</v>
      </c>
      <c r="E66" s="35"/>
      <c r="F66" s="26"/>
      <c r="G66" s="19"/>
    </row>
    <row r="67" spans="2:7" ht="27" customHeight="1" x14ac:dyDescent="0.35">
      <c r="B67" s="23"/>
      <c r="C67" s="24"/>
      <c r="D67" s="90"/>
      <c r="E67" s="90"/>
      <c r="F67" s="26"/>
      <c r="G67" s="19"/>
    </row>
    <row r="68" spans="2:7" ht="7" customHeight="1" x14ac:dyDescent="0.35">
      <c r="B68" s="23"/>
      <c r="C68" s="24"/>
      <c r="D68" s="24"/>
      <c r="E68" s="24"/>
      <c r="F68" s="26"/>
      <c r="G68" s="19"/>
    </row>
    <row r="69" spans="2:7" x14ac:dyDescent="0.35">
      <c r="B69" s="23"/>
      <c r="C69" s="24"/>
      <c r="D69" s="37"/>
      <c r="E69" s="33" t="str">
        <f>Результат!D36</f>
        <v>Не планируется</v>
      </c>
      <c r="F69" s="26" t="str">
        <f>IF(D69=$D$38,1,IF(D69=$D$39,0,""))</f>
        <v/>
      </c>
      <c r="G69" s="19"/>
    </row>
    <row r="70" spans="2:7" ht="2" customHeight="1" x14ac:dyDescent="0.35">
      <c r="B70" s="23"/>
      <c r="C70" s="24"/>
      <c r="D70" s="24"/>
      <c r="E70" s="24"/>
      <c r="F70" s="26"/>
      <c r="G70" s="19"/>
    </row>
    <row r="71" spans="2:7" x14ac:dyDescent="0.35">
      <c r="B71" s="23"/>
      <c r="C71" s="24"/>
      <c r="D71" s="34" t="s">
        <v>72</v>
      </c>
      <c r="E71" s="35"/>
      <c r="F71" s="26"/>
      <c r="G71" s="19"/>
    </row>
    <row r="72" spans="2:7" ht="27" customHeight="1" x14ac:dyDescent="0.35">
      <c r="B72" s="23"/>
      <c r="C72" s="24"/>
      <c r="D72" s="90"/>
      <c r="E72" s="90"/>
      <c r="F72" s="26"/>
      <c r="G72" s="19"/>
    </row>
    <row r="73" spans="2:7" ht="7" customHeight="1" x14ac:dyDescent="0.35">
      <c r="B73" s="23"/>
      <c r="C73" s="24"/>
      <c r="D73" s="24"/>
      <c r="E73" s="24"/>
      <c r="F73" s="26"/>
      <c r="G73" s="19"/>
    </row>
    <row r="74" spans="2:7" x14ac:dyDescent="0.35">
      <c r="B74" s="23"/>
      <c r="C74" s="24"/>
      <c r="D74" s="37"/>
      <c r="E74" s="33" t="str">
        <f>Результат!D37</f>
        <v>Уже реализовано</v>
      </c>
      <c r="F74" s="26" t="str">
        <f>IF(D74=$D$38,1,IF(D74=$D$39,0,""))</f>
        <v/>
      </c>
      <c r="G74" s="19"/>
    </row>
    <row r="75" spans="2:7" ht="2" customHeight="1" x14ac:dyDescent="0.35">
      <c r="B75" s="23"/>
      <c r="C75" s="24"/>
      <c r="D75" s="24"/>
      <c r="E75" s="24"/>
      <c r="F75" s="26"/>
      <c r="G75" s="19"/>
    </row>
    <row r="76" spans="2:7" x14ac:dyDescent="0.35">
      <c r="B76" s="23"/>
      <c r="C76" s="24"/>
      <c r="D76" s="34" t="s">
        <v>72</v>
      </c>
      <c r="E76" s="35"/>
      <c r="F76" s="26"/>
      <c r="G76" s="19"/>
    </row>
    <row r="77" spans="2:7" ht="27" customHeight="1" x14ac:dyDescent="0.35">
      <c r="B77" s="23"/>
      <c r="C77" s="24"/>
      <c r="D77" s="90"/>
      <c r="E77" s="90"/>
      <c r="F77" s="26"/>
      <c r="G77" s="19"/>
    </row>
    <row r="78" spans="2:7" ht="14.5" customHeight="1" x14ac:dyDescent="0.35">
      <c r="B78" s="23"/>
      <c r="C78" s="24"/>
      <c r="D78" s="24"/>
      <c r="E78" s="24"/>
      <c r="F78" s="26"/>
      <c r="G78" s="19"/>
    </row>
    <row r="79" spans="2:7" ht="4" customHeight="1" x14ac:dyDescent="0.35">
      <c r="B79" s="23"/>
      <c r="C79" s="24"/>
      <c r="D79" s="47"/>
      <c r="E79" s="25"/>
      <c r="F79" s="26"/>
      <c r="G79" s="19"/>
    </row>
    <row r="80" spans="2:7" x14ac:dyDescent="0.35">
      <c r="B80" s="41"/>
      <c r="C80" s="40"/>
      <c r="D80" s="38" t="s">
        <v>78</v>
      </c>
      <c r="E80" s="2"/>
      <c r="F80" s="42" t="str">
        <f>IF(F83=1,1,IF(F88=1,1,IF(F93=1,1,IF(F98=1,1,IF(F103=1,1,"")))))</f>
        <v/>
      </c>
      <c r="G80" s="19"/>
    </row>
    <row r="81" spans="2:7" ht="43.5" customHeight="1" x14ac:dyDescent="0.35">
      <c r="B81" s="41"/>
      <c r="C81" s="40"/>
      <c r="D81" s="91" t="str">
        <f>Результат!B38</f>
        <v>Если используются АС независимых разработчиков, взаимодействуете ли с разработчиками и приступили ли разработчики к работам по переходу на ISO 20022?</v>
      </c>
      <c r="E81" s="92"/>
      <c r="F81" s="42"/>
      <c r="G81" s="19"/>
    </row>
    <row r="82" spans="2:7" ht="7" customHeight="1" x14ac:dyDescent="0.35">
      <c r="B82" s="23"/>
      <c r="C82" s="24"/>
      <c r="D82" s="24"/>
      <c r="E82" s="24"/>
      <c r="F82" s="26"/>
      <c r="G82" s="19"/>
    </row>
    <row r="83" spans="2:7" x14ac:dyDescent="0.35">
      <c r="B83" s="23"/>
      <c r="C83" s="24"/>
      <c r="D83" s="37"/>
      <c r="E83" s="33" t="str">
        <f>Результат!D38</f>
        <v>Начнем взаимодействие по данному вопросу в 2022-2023 году</v>
      </c>
      <c r="F83" s="26" t="str">
        <f>IF(D83=$D$38,1,IF(D83=$D$39,0,""))</f>
        <v/>
      </c>
      <c r="G83" s="19"/>
    </row>
    <row r="84" spans="2:7" ht="2" customHeight="1" x14ac:dyDescent="0.35">
      <c r="B84" s="23"/>
      <c r="C84" s="24"/>
      <c r="D84" s="24"/>
      <c r="E84" s="24"/>
      <c r="F84" s="26"/>
      <c r="G84" s="19"/>
    </row>
    <row r="85" spans="2:7" x14ac:dyDescent="0.35">
      <c r="B85" s="23"/>
      <c r="C85" s="24"/>
      <c r="D85" s="34" t="s">
        <v>72</v>
      </c>
      <c r="E85" s="35"/>
      <c r="F85" s="26"/>
      <c r="G85" s="19"/>
    </row>
    <row r="86" spans="2:7" ht="27" customHeight="1" x14ac:dyDescent="0.35">
      <c r="B86" s="23"/>
      <c r="C86" s="24"/>
      <c r="D86" s="90"/>
      <c r="E86" s="90"/>
      <c r="F86" s="26"/>
      <c r="G86" s="19"/>
    </row>
    <row r="87" spans="2:7" ht="7" customHeight="1" x14ac:dyDescent="0.35">
      <c r="B87" s="23"/>
      <c r="C87" s="24"/>
      <c r="D87" s="24"/>
      <c r="E87" s="24"/>
      <c r="F87" s="26"/>
      <c r="G87" s="19"/>
    </row>
    <row r="88" spans="2:7" x14ac:dyDescent="0.35">
      <c r="B88" s="23"/>
      <c r="C88" s="24"/>
      <c r="D88" s="37"/>
      <c r="E88" s="33" t="str">
        <f>Результат!D39</f>
        <v>Начнем взаимодействие по данному вопросу в 2024-2025 году</v>
      </c>
      <c r="F88" s="26" t="str">
        <f>IF(D88=$D$38,1,IF(D88=$D$39,0,""))</f>
        <v/>
      </c>
      <c r="G88" s="19"/>
    </row>
    <row r="89" spans="2:7" ht="2" customHeight="1" x14ac:dyDescent="0.35">
      <c r="B89" s="23"/>
      <c r="C89" s="24"/>
      <c r="D89" s="24"/>
      <c r="E89" s="24"/>
      <c r="F89" s="26"/>
      <c r="G89" s="19"/>
    </row>
    <row r="90" spans="2:7" x14ac:dyDescent="0.35">
      <c r="B90" s="23"/>
      <c r="C90" s="24"/>
      <c r="D90" s="34" t="s">
        <v>72</v>
      </c>
      <c r="E90" s="35"/>
      <c r="F90" s="26"/>
      <c r="G90" s="19"/>
    </row>
    <row r="91" spans="2:7" ht="27" customHeight="1" x14ac:dyDescent="0.35">
      <c r="B91" s="23"/>
      <c r="C91" s="24"/>
      <c r="D91" s="90"/>
      <c r="E91" s="90"/>
      <c r="F91" s="26"/>
      <c r="G91" s="19"/>
    </row>
    <row r="92" spans="2:7" ht="7" customHeight="1" x14ac:dyDescent="0.35">
      <c r="B92" s="23"/>
      <c r="C92" s="24"/>
      <c r="D92" s="24"/>
      <c r="E92" s="24"/>
      <c r="F92" s="26"/>
      <c r="G92" s="19"/>
    </row>
    <row r="93" spans="2:7" x14ac:dyDescent="0.35">
      <c r="B93" s="23"/>
      <c r="C93" s="24"/>
      <c r="D93" s="37"/>
      <c r="E93" s="33" t="str">
        <f>Результат!D40</f>
        <v>Да, взаимодействуем, идет этап анализа, формирования ТЗ и планов работ</v>
      </c>
      <c r="F93" s="26" t="str">
        <f>IF(D93=$D$38,1,IF(D93=$D$39,0,""))</f>
        <v/>
      </c>
      <c r="G93" s="19"/>
    </row>
    <row r="94" spans="2:7" ht="2" customHeight="1" x14ac:dyDescent="0.35">
      <c r="B94" s="23"/>
      <c r="C94" s="24"/>
      <c r="D94" s="24"/>
      <c r="E94" s="24"/>
      <c r="F94" s="26"/>
      <c r="G94" s="19"/>
    </row>
    <row r="95" spans="2:7" x14ac:dyDescent="0.35">
      <c r="B95" s="23"/>
      <c r="C95" s="24"/>
      <c r="D95" s="34" t="s">
        <v>72</v>
      </c>
      <c r="E95" s="35"/>
      <c r="F95" s="26"/>
      <c r="G95" s="19"/>
    </row>
    <row r="96" spans="2:7" ht="27" customHeight="1" x14ac:dyDescent="0.35">
      <c r="B96" s="23"/>
      <c r="C96" s="24"/>
      <c r="D96" s="90"/>
      <c r="E96" s="90"/>
      <c r="F96" s="26"/>
      <c r="G96" s="19"/>
    </row>
    <row r="97" spans="2:7" ht="7" customHeight="1" x14ac:dyDescent="0.35">
      <c r="B97" s="23"/>
      <c r="C97" s="24"/>
      <c r="D97" s="24"/>
      <c r="E97" s="24"/>
      <c r="F97" s="26"/>
      <c r="G97" s="19"/>
    </row>
    <row r="98" spans="2:7" x14ac:dyDescent="0.35">
      <c r="B98" s="23"/>
      <c r="C98" s="24"/>
      <c r="D98" s="37"/>
      <c r="E98" s="33" t="str">
        <f>Результат!D41</f>
        <v>Да, взаимодействуем, идет доработка и тестирование АС</v>
      </c>
      <c r="F98" s="26" t="str">
        <f>IF(D98=$D$38,1,IF(D98=$D$39,0,""))</f>
        <v/>
      </c>
      <c r="G98" s="19"/>
    </row>
    <row r="99" spans="2:7" ht="2" customHeight="1" x14ac:dyDescent="0.35">
      <c r="B99" s="23"/>
      <c r="C99" s="24"/>
      <c r="D99" s="24"/>
      <c r="E99" s="24"/>
      <c r="F99" s="26"/>
      <c r="G99" s="19"/>
    </row>
    <row r="100" spans="2:7" x14ac:dyDescent="0.35">
      <c r="B100" s="23"/>
      <c r="C100" s="24"/>
      <c r="D100" s="34" t="s">
        <v>72</v>
      </c>
      <c r="E100" s="35"/>
      <c r="F100" s="26"/>
      <c r="G100" s="19"/>
    </row>
    <row r="101" spans="2:7" ht="27" customHeight="1" x14ac:dyDescent="0.35">
      <c r="B101" s="23"/>
      <c r="C101" s="24"/>
      <c r="D101" s="90"/>
      <c r="E101" s="90"/>
      <c r="F101" s="26"/>
      <c r="G101" s="19"/>
    </row>
    <row r="102" spans="2:7" ht="7" customHeight="1" x14ac:dyDescent="0.35">
      <c r="B102" s="23"/>
      <c r="C102" s="24"/>
      <c r="D102" s="24"/>
      <c r="E102" s="24"/>
      <c r="F102" s="26"/>
      <c r="G102" s="19"/>
    </row>
    <row r="103" spans="2:7" x14ac:dyDescent="0.35">
      <c r="B103" s="23"/>
      <c r="C103" s="24"/>
      <c r="D103" s="37"/>
      <c r="E103" s="33" t="str">
        <f>Результат!D42</f>
        <v>АС независимых разработчиков не используются</v>
      </c>
      <c r="F103" s="26" t="str">
        <f>IF(D103=$D$38,1,IF(D103=$D$39,0,""))</f>
        <v/>
      </c>
      <c r="G103" s="19"/>
    </row>
    <row r="104" spans="2:7" ht="2" customHeight="1" x14ac:dyDescent="0.35">
      <c r="B104" s="23"/>
      <c r="C104" s="24"/>
      <c r="D104" s="24"/>
      <c r="E104" s="24"/>
      <c r="F104" s="26"/>
      <c r="G104" s="19"/>
    </row>
    <row r="105" spans="2:7" x14ac:dyDescent="0.35">
      <c r="B105" s="23"/>
      <c r="C105" s="24"/>
      <c r="D105" s="34" t="s">
        <v>72</v>
      </c>
      <c r="E105" s="35"/>
      <c r="F105" s="26"/>
      <c r="G105" s="19"/>
    </row>
    <row r="106" spans="2:7" ht="27" customHeight="1" x14ac:dyDescent="0.35">
      <c r="B106" s="23"/>
      <c r="C106" s="24"/>
      <c r="D106" s="90"/>
      <c r="E106" s="90"/>
      <c r="F106" s="26"/>
      <c r="G106" s="19"/>
    </row>
    <row r="107" spans="2:7" ht="4" customHeight="1" x14ac:dyDescent="0.35">
      <c r="B107" s="23"/>
      <c r="C107" s="24"/>
      <c r="D107" s="24"/>
      <c r="E107" s="24"/>
      <c r="F107" s="26"/>
      <c r="G107" s="19"/>
    </row>
    <row r="108" spans="2:7" x14ac:dyDescent="0.35">
      <c r="B108" s="28"/>
      <c r="C108" s="29"/>
      <c r="D108" s="29"/>
      <c r="E108" s="31"/>
      <c r="F108" s="32"/>
      <c r="G108" s="19"/>
    </row>
    <row r="109" spans="2:7" ht="4" customHeight="1" x14ac:dyDescent="0.35">
      <c r="C109" s="19"/>
      <c r="D109" s="19"/>
      <c r="E109" s="19"/>
      <c r="F109" s="19"/>
      <c r="G109" s="19"/>
    </row>
  </sheetData>
  <sheetProtection sheet="1" objects="1" scenarios="1" selectLockedCells="1"/>
  <mergeCells count="21">
    <mergeCell ref="D33:E33"/>
    <mergeCell ref="D6:E6"/>
    <mergeCell ref="D13:E13"/>
    <mergeCell ref="D18:E18"/>
    <mergeCell ref="D23:E23"/>
    <mergeCell ref="D28:E28"/>
    <mergeCell ref="D106:E106"/>
    <mergeCell ref="D43:E43"/>
    <mergeCell ref="D57:E57"/>
    <mergeCell ref="D62:E62"/>
    <mergeCell ref="D67:E67"/>
    <mergeCell ref="D72:E72"/>
    <mergeCell ref="D77:E77"/>
    <mergeCell ref="D48:E48"/>
    <mergeCell ref="D46:E46"/>
    <mergeCell ref="D52:E52"/>
    <mergeCell ref="D81:E81"/>
    <mergeCell ref="D86:E86"/>
    <mergeCell ref="D91:E91"/>
    <mergeCell ref="D96:E96"/>
    <mergeCell ref="D101:E101"/>
  </mergeCells>
  <conditionalFormatting sqref="D10">
    <cfRule type="cellIs" dxfId="85" priority="21" operator="equal">
      <formula>$D$38</formula>
    </cfRule>
  </conditionalFormatting>
  <conditionalFormatting sqref="D15">
    <cfRule type="cellIs" dxfId="84" priority="20" operator="equal">
      <formula>$D$38</formula>
    </cfRule>
  </conditionalFormatting>
  <conditionalFormatting sqref="D20">
    <cfRule type="cellIs" dxfId="83" priority="19" operator="equal">
      <formula>$D$38</formula>
    </cfRule>
  </conditionalFormatting>
  <conditionalFormatting sqref="D25">
    <cfRule type="cellIs" dxfId="82" priority="18" operator="equal">
      <formula>$D$38</formula>
    </cfRule>
  </conditionalFormatting>
  <conditionalFormatting sqref="D30">
    <cfRule type="cellIs" dxfId="81" priority="17" operator="equal">
      <formula>$D$38</formula>
    </cfRule>
  </conditionalFormatting>
  <conditionalFormatting sqref="D54">
    <cfRule type="cellIs" dxfId="80" priority="11" operator="equal">
      <formula>$D$38</formula>
    </cfRule>
  </conditionalFormatting>
  <conditionalFormatting sqref="D59">
    <cfRule type="cellIs" dxfId="79" priority="10" operator="equal">
      <formula>$D$38</formula>
    </cfRule>
  </conditionalFormatting>
  <conditionalFormatting sqref="D64">
    <cfRule type="cellIs" dxfId="78" priority="9" operator="equal">
      <formula>$D$38</formula>
    </cfRule>
  </conditionalFormatting>
  <conditionalFormatting sqref="D69">
    <cfRule type="cellIs" dxfId="77" priority="8" operator="equal">
      <formula>$D$38</formula>
    </cfRule>
  </conditionalFormatting>
  <conditionalFormatting sqref="D74">
    <cfRule type="cellIs" dxfId="76" priority="7" operator="equal">
      <formula>$D$38</formula>
    </cfRule>
  </conditionalFormatting>
  <conditionalFormatting sqref="D46:E46">
    <cfRule type="cellIs" dxfId="75" priority="6" operator="notEqual">
      <formula>""</formula>
    </cfRule>
  </conditionalFormatting>
  <conditionalFormatting sqref="D83">
    <cfRule type="cellIs" dxfId="74" priority="5" operator="equal">
      <formula>$D$38</formula>
    </cfRule>
  </conditionalFormatting>
  <conditionalFormatting sqref="D88">
    <cfRule type="cellIs" dxfId="73" priority="4" operator="equal">
      <formula>$D$38</formula>
    </cfRule>
  </conditionalFormatting>
  <conditionalFormatting sqref="D93">
    <cfRule type="cellIs" dxfId="72" priority="3" operator="equal">
      <formula>$D$38</formula>
    </cfRule>
  </conditionalFormatting>
  <conditionalFormatting sqref="D98">
    <cfRule type="cellIs" dxfId="71" priority="2" operator="equal">
      <formula>$D$38</formula>
    </cfRule>
  </conditionalFormatting>
  <conditionalFormatting sqref="D103">
    <cfRule type="cellIs" dxfId="70" priority="1" operator="equal">
      <formula>$D$38</formula>
    </cfRule>
  </conditionalFormatting>
  <dataValidations count="1">
    <dataValidation type="list" allowBlank="1" showInputMessage="1" showErrorMessage="1" sqref="D10 D30 D20 D15 D25 D54 D74 D64 D59 D69 D83 D103 D93 D88 D98">
      <formula1>$D$38:$D$39</formula1>
    </dataValidation>
  </dataValidations>
  <hyperlinks>
    <hyperlink ref="D35" location="'Вопрос-4'!A1" display="&lt;&lt; назад"/>
    <hyperlink ref="E35" location="'Вопрос-6'!A1" display="'Вопрос-6'!A1"/>
    <hyperlink ref="E3" location="'Вопрос-6'!A1" display="'Вопрос-6'!A1"/>
    <hyperlink ref="D3" location="'Вопрос-4'!A1" display="&lt;&lt; назад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B1:G3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891</v>
      </c>
      <c r="E5" s="2"/>
      <c r="F5" s="26">
        <f>IF(F10=1,1,IF(F15=1,1,IF(F20=1,1,IF(F25=1,1,IF(F30=1,1,0)))))</f>
        <v>0</v>
      </c>
      <c r="G5" s="19"/>
    </row>
    <row r="6" spans="2:7" ht="43.5" customHeight="1" x14ac:dyDescent="0.35">
      <c r="B6" s="23"/>
      <c r="C6" s="24"/>
      <c r="D6" s="91" t="str">
        <f>Результат!B43</f>
        <v>Какие группы электронных сообщений ISO 20022 планируется использовать в результате миграции на ISO 20022? (отметить все варианты)</v>
      </c>
      <c r="E6" s="92"/>
      <c r="F6" s="26"/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73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Результат!D43</f>
        <v>pain, pacs (клиентские платежи)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Результат!D44</f>
        <v>pacs (межбанковские платежи)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Результат!D45</f>
        <v>сamt (информация о счете)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/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Результат!D46</f>
        <v>camt (нестандартные ситуации и расследования)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/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Результат!D47</f>
        <v>Иное (укажите в комментарии)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IF(F5=1,"вопрос 7 &gt;&gt;","")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IF(F5=1,"","Выберите ДА хотя бы для одного варианта!")</f>
        <v>Выберите ДА хотя бы для одного варианта!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x14ac:dyDescent="0.35">
      <c r="D38" s="1" t="s">
        <v>2</v>
      </c>
    </row>
    <row r="39" spans="2:7" x14ac:dyDescent="0.35">
      <c r="D39" s="1" t="s">
        <v>3</v>
      </c>
    </row>
  </sheetData>
  <sheetProtection sheet="1" objects="1" scenarios="1" selectLockedCells="1"/>
  <mergeCells count="6">
    <mergeCell ref="D33:E33"/>
    <mergeCell ref="D6:E6"/>
    <mergeCell ref="D13:E13"/>
    <mergeCell ref="D18:E18"/>
    <mergeCell ref="D23:E23"/>
    <mergeCell ref="D28:E28"/>
  </mergeCells>
  <conditionalFormatting sqref="D10">
    <cfRule type="cellIs" dxfId="69" priority="5" operator="equal">
      <formula>$D$38</formula>
    </cfRule>
  </conditionalFormatting>
  <conditionalFormatting sqref="D15">
    <cfRule type="cellIs" dxfId="68" priority="4" operator="equal">
      <formula>$D$38</formula>
    </cfRule>
  </conditionalFormatting>
  <conditionalFormatting sqref="D20">
    <cfRule type="cellIs" dxfId="67" priority="3" operator="equal">
      <formula>$D$38</formula>
    </cfRule>
  </conditionalFormatting>
  <conditionalFormatting sqref="D25">
    <cfRule type="cellIs" dxfId="66" priority="2" operator="equal">
      <formula>$D$38</formula>
    </cfRule>
  </conditionalFormatting>
  <conditionalFormatting sqref="D30">
    <cfRule type="cellIs" dxfId="65" priority="1" operator="equal">
      <formula>$D$38</formula>
    </cfRule>
  </conditionalFormatting>
  <dataValidations count="1">
    <dataValidation type="list" allowBlank="1" showInputMessage="1" showErrorMessage="1" sqref="D10 D30 D20 D15 D25">
      <formula1>$D$38:$D$39</formula1>
    </dataValidation>
  </dataValidations>
  <hyperlinks>
    <hyperlink ref="D35" location="'Вопрос-5'!A1" display="&lt;&lt; назад"/>
    <hyperlink ref="E35" location="'Вопрос-7'!A1" display="'Вопрос-7'!A1"/>
    <hyperlink ref="E3" location="'Вопрос-7'!A1" display="'Вопрос-7'!A1"/>
    <hyperlink ref="D3" location="'Вопрос-5'!A1" display="&lt;&lt; назад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B1:G3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892</v>
      </c>
      <c r="E5" s="2"/>
      <c r="F5" s="26">
        <f>IF(F10=1,1,IF(F15=1,1,IF(F20=1,1,IF(F25=1,1,IF(F30=1,1,0)))))</f>
        <v>0</v>
      </c>
      <c r="G5" s="19"/>
    </row>
    <row r="6" spans="2:7" ht="43.5" customHeight="1" x14ac:dyDescent="0.35">
      <c r="B6" s="23"/>
      <c r="C6" s="24"/>
      <c r="D6" s="91" t="str">
        <f>Результат!B48</f>
        <v>Является ли необходимым введение обязательности использования стандартов Банка России при внедрении ISO 20022 в НПС?</v>
      </c>
      <c r="E6" s="92"/>
      <c r="F6" s="26"/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73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Результат!D48</f>
        <v>Да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Результат!D49</f>
        <v>Да, дифференцированно для участников рынка платежных услуг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Результат!D50</f>
        <v>Нет, рекомендательного характера достаточно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/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Результат!D51</f>
        <v>В данный момент затрудняемся с ответом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/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Результат!D52</f>
        <v>Иное (укажите в комментарии)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IF(F5=1,"вопрос 8 &gt;&gt;","")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IF(F5=1,"","Выберите ДА хотя бы для одного варианта!")</f>
        <v>Выберите ДА хотя бы для одного варианта!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x14ac:dyDescent="0.35">
      <c r="D38" s="1" t="s">
        <v>2</v>
      </c>
    </row>
    <row r="39" spans="2:7" x14ac:dyDescent="0.35">
      <c r="D39" s="1" t="s">
        <v>3</v>
      </c>
    </row>
  </sheetData>
  <sheetProtection sheet="1" objects="1" scenarios="1" selectLockedCells="1"/>
  <mergeCells count="6">
    <mergeCell ref="D33:E33"/>
    <mergeCell ref="D6:E6"/>
    <mergeCell ref="D13:E13"/>
    <mergeCell ref="D18:E18"/>
    <mergeCell ref="D23:E23"/>
    <mergeCell ref="D28:E28"/>
  </mergeCells>
  <conditionalFormatting sqref="D10">
    <cfRule type="cellIs" dxfId="64" priority="5" operator="equal">
      <formula>$D$38</formula>
    </cfRule>
  </conditionalFormatting>
  <conditionalFormatting sqref="D15">
    <cfRule type="cellIs" dxfId="63" priority="4" operator="equal">
      <formula>$D$38</formula>
    </cfRule>
  </conditionalFormatting>
  <conditionalFormatting sqref="D20">
    <cfRule type="cellIs" dxfId="62" priority="3" operator="equal">
      <formula>$D$38</formula>
    </cfRule>
  </conditionalFormatting>
  <conditionalFormatting sqref="D25">
    <cfRule type="cellIs" dxfId="61" priority="2" operator="equal">
      <formula>$D$38</formula>
    </cfRule>
  </conditionalFormatting>
  <conditionalFormatting sqref="D30">
    <cfRule type="cellIs" dxfId="60" priority="1" operator="equal">
      <formula>$D$38</formula>
    </cfRule>
  </conditionalFormatting>
  <dataValidations count="1">
    <dataValidation type="list" allowBlank="1" showInputMessage="1" showErrorMessage="1" sqref="D10 D30 D20 D15 D25">
      <formula1>$D$38:$D$39</formula1>
    </dataValidation>
  </dataValidations>
  <hyperlinks>
    <hyperlink ref="D35" location="'Вопрос-6'!A1" display="&lt;&lt; назад"/>
    <hyperlink ref="E35" location="'Вопрос-8'!A1" display="'Вопрос-8'!A1"/>
    <hyperlink ref="E3" location="'Вопрос-8'!A1" display="'Вопрос-8'!A1"/>
    <hyperlink ref="D3" location="'Вопрос-6'!A1" display="&lt;&lt; назад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B1:G39"/>
  <sheetViews>
    <sheetView showGridLines="0" workbookViewId="0">
      <selection activeCell="D10" sqref="D10"/>
    </sheetView>
  </sheetViews>
  <sheetFormatPr defaultRowHeight="14.5" x14ac:dyDescent="0.35"/>
  <cols>
    <col min="1" max="1" width="1.26953125" customWidth="1"/>
    <col min="2" max="2" width="0.6328125" customWidth="1"/>
    <col min="3" max="3" width="3.6328125" customWidth="1"/>
    <col min="5" max="5" width="73.1796875" customWidth="1"/>
    <col min="6" max="6" width="3.6328125" customWidth="1"/>
    <col min="7" max="7" width="0.6328125" customWidth="1"/>
  </cols>
  <sheetData>
    <row r="1" spans="2:7" ht="7" customHeight="1" x14ac:dyDescent="0.35"/>
    <row r="2" spans="2:7" ht="7" customHeight="1" x14ac:dyDescent="0.35">
      <c r="B2" s="20"/>
      <c r="C2" s="21"/>
      <c r="D2" s="21"/>
      <c r="E2" s="21"/>
      <c r="F2" s="22"/>
    </row>
    <row r="3" spans="2:7" x14ac:dyDescent="0.35">
      <c r="B3" s="23"/>
      <c r="C3" s="24"/>
      <c r="D3" s="36" t="s">
        <v>74</v>
      </c>
      <c r="E3" s="48" t="str">
        <f>E35</f>
        <v/>
      </c>
      <c r="F3" s="26"/>
      <c r="G3" s="19"/>
    </row>
    <row r="4" spans="2:7" ht="4" customHeight="1" x14ac:dyDescent="0.35">
      <c r="B4" s="23"/>
      <c r="C4" s="24"/>
      <c r="D4" s="47"/>
      <c r="E4" s="25"/>
      <c r="F4" s="26"/>
      <c r="G4" s="19"/>
    </row>
    <row r="5" spans="2:7" x14ac:dyDescent="0.35">
      <c r="B5" s="23"/>
      <c r="C5" s="24"/>
      <c r="D5" s="38" t="s">
        <v>893</v>
      </c>
      <c r="E5" s="2"/>
      <c r="F5" s="26">
        <f>IF(F10=1,1,IF(F15=1,1,IF(F20=1,1,IF(F25=1,1,IF(F30=1,1,0)))))</f>
        <v>0</v>
      </c>
      <c r="G5" s="19"/>
    </row>
    <row r="6" spans="2:7" ht="43.5" customHeight="1" x14ac:dyDescent="0.35">
      <c r="B6" s="23"/>
      <c r="C6" s="24"/>
      <c r="D6" s="91" t="str">
        <f>Результат!B53</f>
        <v>Является ли необходимым дополнительное регулирование в части применения ISO 20022 в рамках взаимодействия между банками и их клиентами?</v>
      </c>
      <c r="E6" s="92"/>
      <c r="F6" s="26"/>
      <c r="G6" s="19"/>
    </row>
    <row r="7" spans="2:7" ht="7" customHeight="1" x14ac:dyDescent="0.35">
      <c r="B7" s="23"/>
      <c r="C7" s="24"/>
      <c r="D7" s="24"/>
      <c r="E7" s="24"/>
      <c r="F7" s="26"/>
      <c r="G7" s="19"/>
    </row>
    <row r="8" spans="2:7" x14ac:dyDescent="0.35">
      <c r="B8" s="23"/>
      <c r="C8" s="24"/>
      <c r="D8" s="4" t="s">
        <v>73</v>
      </c>
      <c r="E8" s="3"/>
      <c r="F8" s="26"/>
      <c r="G8" s="19"/>
    </row>
    <row r="9" spans="2:7" x14ac:dyDescent="0.35">
      <c r="B9" s="23"/>
      <c r="C9" s="24"/>
      <c r="D9" s="24"/>
      <c r="E9" s="24"/>
      <c r="F9" s="26"/>
      <c r="G9" s="19"/>
    </row>
    <row r="10" spans="2:7" x14ac:dyDescent="0.35">
      <c r="B10" s="23"/>
      <c r="C10" s="24"/>
      <c r="D10" s="37"/>
      <c r="E10" s="33" t="str">
        <f>Результат!D53</f>
        <v>Да</v>
      </c>
      <c r="F10" s="26" t="str">
        <f>IF(D10=$D$38,1,IF(D10=$D$39,0,""))</f>
        <v/>
      </c>
      <c r="G10" s="19"/>
    </row>
    <row r="11" spans="2:7" ht="2" customHeight="1" x14ac:dyDescent="0.35">
      <c r="B11" s="23"/>
      <c r="C11" s="24"/>
      <c r="D11" s="24"/>
      <c r="E11" s="24"/>
      <c r="F11" s="26"/>
      <c r="G11" s="19"/>
    </row>
    <row r="12" spans="2:7" x14ac:dyDescent="0.35">
      <c r="B12" s="23"/>
      <c r="C12" s="24"/>
      <c r="D12" s="34" t="s">
        <v>72</v>
      </c>
      <c r="E12" s="35"/>
      <c r="F12" s="26"/>
      <c r="G12" s="19"/>
    </row>
    <row r="13" spans="2:7" ht="27" customHeight="1" x14ac:dyDescent="0.35">
      <c r="B13" s="23"/>
      <c r="C13" s="24"/>
      <c r="D13" s="90"/>
      <c r="E13" s="90"/>
      <c r="F13" s="26"/>
      <c r="G13" s="19"/>
    </row>
    <row r="14" spans="2:7" x14ac:dyDescent="0.35">
      <c r="B14" s="23"/>
      <c r="C14" s="24"/>
      <c r="D14" s="24"/>
      <c r="E14" s="24"/>
      <c r="F14" s="26"/>
      <c r="G14" s="19"/>
    </row>
    <row r="15" spans="2:7" x14ac:dyDescent="0.35">
      <c r="B15" s="23"/>
      <c r="C15" s="24"/>
      <c r="D15" s="37"/>
      <c r="E15" s="33" t="str">
        <f>Результат!D54</f>
        <v>Да, дифференцированно для участников рынка платежных услуг</v>
      </c>
      <c r="F15" s="26" t="str">
        <f>IF(D15=$D$38,1,IF(D15=$D$39,0,""))</f>
        <v/>
      </c>
      <c r="G15" s="19"/>
    </row>
    <row r="16" spans="2:7" ht="2" customHeight="1" x14ac:dyDescent="0.35">
      <c r="B16" s="23"/>
      <c r="C16" s="24"/>
      <c r="D16" s="24"/>
      <c r="E16" s="24"/>
      <c r="F16" s="26"/>
      <c r="G16" s="19"/>
    </row>
    <row r="17" spans="2:7" x14ac:dyDescent="0.35">
      <c r="B17" s="23"/>
      <c r="C17" s="24"/>
      <c r="D17" s="34" t="s">
        <v>72</v>
      </c>
      <c r="E17" s="35"/>
      <c r="F17" s="26"/>
      <c r="G17" s="19"/>
    </row>
    <row r="18" spans="2:7" ht="27" customHeight="1" x14ac:dyDescent="0.35">
      <c r="B18" s="23"/>
      <c r="C18" s="24"/>
      <c r="D18" s="90"/>
      <c r="E18" s="90"/>
      <c r="F18" s="26"/>
      <c r="G18" s="19"/>
    </row>
    <row r="19" spans="2:7" x14ac:dyDescent="0.35">
      <c r="B19" s="23"/>
      <c r="C19" s="24"/>
      <c r="D19" s="24"/>
      <c r="E19" s="24"/>
      <c r="F19" s="26"/>
      <c r="G19" s="19"/>
    </row>
    <row r="20" spans="2:7" x14ac:dyDescent="0.35">
      <c r="B20" s="23"/>
      <c r="C20" s="24"/>
      <c r="D20" s="37"/>
      <c r="E20" s="33" t="str">
        <f>Результат!D55</f>
        <v>Нет, рекомендательного характера достаточно</v>
      </c>
      <c r="F20" s="26" t="str">
        <f>IF(D20=$D$38,1,IF(D20=$D$39,0,""))</f>
        <v/>
      </c>
      <c r="G20" s="19"/>
    </row>
    <row r="21" spans="2:7" ht="2" customHeight="1" x14ac:dyDescent="0.35">
      <c r="B21" s="23"/>
      <c r="C21" s="24"/>
      <c r="D21" s="24"/>
      <c r="E21" s="24"/>
      <c r="F21" s="26"/>
      <c r="G21" s="19"/>
    </row>
    <row r="22" spans="2:7" x14ac:dyDescent="0.35">
      <c r="B22" s="23"/>
      <c r="C22" s="24"/>
      <c r="D22" s="34" t="s">
        <v>72</v>
      </c>
      <c r="E22" s="35"/>
      <c r="F22" s="26"/>
      <c r="G22" s="19"/>
    </row>
    <row r="23" spans="2:7" ht="27" customHeight="1" x14ac:dyDescent="0.35">
      <c r="B23" s="23"/>
      <c r="C23" s="24"/>
      <c r="D23" s="90"/>
      <c r="E23" s="90"/>
      <c r="F23" s="26"/>
      <c r="G23" s="19"/>
    </row>
    <row r="24" spans="2:7" x14ac:dyDescent="0.35">
      <c r="B24" s="23"/>
      <c r="C24" s="24"/>
      <c r="D24" s="24"/>
      <c r="E24" s="24"/>
      <c r="F24" s="26"/>
      <c r="G24" s="19"/>
    </row>
    <row r="25" spans="2:7" x14ac:dyDescent="0.35">
      <c r="B25" s="23"/>
      <c r="C25" s="24"/>
      <c r="D25" s="37"/>
      <c r="E25" s="33" t="str">
        <f>Результат!D56</f>
        <v>В данный момент затрудняемся с ответом</v>
      </c>
      <c r="F25" s="26" t="str">
        <f>IF(D25=$D$38,1,IF(D25=$D$39,0,""))</f>
        <v/>
      </c>
      <c r="G25" s="19"/>
    </row>
    <row r="26" spans="2:7" ht="2" customHeight="1" x14ac:dyDescent="0.35">
      <c r="B26" s="23"/>
      <c r="C26" s="24"/>
      <c r="D26" s="24"/>
      <c r="E26" s="24"/>
      <c r="F26" s="26"/>
      <c r="G26" s="19"/>
    </row>
    <row r="27" spans="2:7" x14ac:dyDescent="0.35">
      <c r="B27" s="23"/>
      <c r="C27" s="24"/>
      <c r="D27" s="34" t="s">
        <v>72</v>
      </c>
      <c r="E27" s="35"/>
      <c r="F27" s="26"/>
      <c r="G27" s="19"/>
    </row>
    <row r="28" spans="2:7" ht="27" customHeight="1" x14ac:dyDescent="0.35">
      <c r="B28" s="23"/>
      <c r="C28" s="24"/>
      <c r="D28" s="90"/>
      <c r="E28" s="90"/>
      <c r="F28" s="26"/>
      <c r="G28" s="19"/>
    </row>
    <row r="29" spans="2:7" x14ac:dyDescent="0.35">
      <c r="B29" s="23"/>
      <c r="C29" s="24"/>
      <c r="D29" s="24"/>
      <c r="E29" s="24"/>
      <c r="F29" s="26"/>
      <c r="G29" s="19"/>
    </row>
    <row r="30" spans="2:7" x14ac:dyDescent="0.35">
      <c r="B30" s="23"/>
      <c r="C30" s="24"/>
      <c r="D30" s="37"/>
      <c r="E30" s="33" t="str">
        <f>Результат!D57</f>
        <v>Иное (укажите в комментарии)</v>
      </c>
      <c r="F30" s="26" t="str">
        <f>IF(D30=$D$38,1,IF(D30=$D$39,0,""))</f>
        <v/>
      </c>
      <c r="G30" s="19"/>
    </row>
    <row r="31" spans="2:7" ht="2" customHeight="1" x14ac:dyDescent="0.35">
      <c r="B31" s="23"/>
      <c r="C31" s="24"/>
      <c r="D31" s="24"/>
      <c r="E31" s="24"/>
      <c r="F31" s="26"/>
      <c r="G31" s="19"/>
    </row>
    <row r="32" spans="2:7" x14ac:dyDescent="0.35">
      <c r="B32" s="23"/>
      <c r="C32" s="24"/>
      <c r="D32" s="34" t="s">
        <v>72</v>
      </c>
      <c r="E32" s="35"/>
      <c r="F32" s="26"/>
      <c r="G32" s="19"/>
    </row>
    <row r="33" spans="2:7" ht="27" customHeight="1" x14ac:dyDescent="0.35">
      <c r="B33" s="23"/>
      <c r="C33" s="24"/>
      <c r="D33" s="90"/>
      <c r="E33" s="90"/>
      <c r="F33" s="26"/>
      <c r="G33" s="19"/>
    </row>
    <row r="34" spans="2:7" ht="4" customHeight="1" x14ac:dyDescent="0.35">
      <c r="B34" s="23"/>
      <c r="C34" s="24"/>
      <c r="D34" s="24"/>
      <c r="E34" s="24"/>
      <c r="F34" s="26"/>
      <c r="G34" s="19"/>
    </row>
    <row r="35" spans="2:7" x14ac:dyDescent="0.35">
      <c r="B35" s="23"/>
      <c r="C35" s="24"/>
      <c r="D35" s="36" t="s">
        <v>74</v>
      </c>
      <c r="E35" s="48" t="str">
        <f>IF(F5=1,"вопрос 9 &gt;&gt;","")</f>
        <v/>
      </c>
      <c r="F35" s="26"/>
      <c r="G35" s="19"/>
    </row>
    <row r="36" spans="2:7" x14ac:dyDescent="0.35">
      <c r="B36" s="28"/>
      <c r="C36" s="29"/>
      <c r="D36" s="29"/>
      <c r="E36" s="31" t="str">
        <f>IF(F5=1,"","Выберите ДА хотя бы для одного варианта!")</f>
        <v>Выберите ДА хотя бы для одного варианта!</v>
      </c>
      <c r="F36" s="32"/>
      <c r="G36" s="19"/>
    </row>
    <row r="37" spans="2:7" ht="4" customHeight="1" x14ac:dyDescent="0.35">
      <c r="C37" s="19"/>
      <c r="D37" s="19"/>
      <c r="E37" s="19"/>
      <c r="F37" s="19"/>
      <c r="G37" s="19"/>
    </row>
    <row r="38" spans="2:7" x14ac:dyDescent="0.35">
      <c r="D38" s="1" t="s">
        <v>2</v>
      </c>
    </row>
    <row r="39" spans="2:7" x14ac:dyDescent="0.35">
      <c r="D39" s="1" t="s">
        <v>3</v>
      </c>
    </row>
  </sheetData>
  <sheetProtection sheet="1" objects="1" scenarios="1" selectLockedCells="1"/>
  <mergeCells count="6">
    <mergeCell ref="D33:E33"/>
    <mergeCell ref="D6:E6"/>
    <mergeCell ref="D13:E13"/>
    <mergeCell ref="D18:E18"/>
    <mergeCell ref="D23:E23"/>
    <mergeCell ref="D28:E28"/>
  </mergeCells>
  <conditionalFormatting sqref="D10">
    <cfRule type="cellIs" dxfId="59" priority="5" operator="equal">
      <formula>$D$38</formula>
    </cfRule>
  </conditionalFormatting>
  <conditionalFormatting sqref="D15">
    <cfRule type="cellIs" dxfId="58" priority="4" operator="equal">
      <formula>$D$38</formula>
    </cfRule>
  </conditionalFormatting>
  <conditionalFormatting sqref="D20">
    <cfRule type="cellIs" dxfId="57" priority="3" operator="equal">
      <formula>$D$38</formula>
    </cfRule>
  </conditionalFormatting>
  <conditionalFormatting sqref="D25">
    <cfRule type="cellIs" dxfId="56" priority="2" operator="equal">
      <formula>$D$38</formula>
    </cfRule>
  </conditionalFormatting>
  <conditionalFormatting sqref="D30">
    <cfRule type="cellIs" dxfId="55" priority="1" operator="equal">
      <formula>$D$38</formula>
    </cfRule>
  </conditionalFormatting>
  <dataValidations count="1">
    <dataValidation type="list" allowBlank="1" showInputMessage="1" showErrorMessage="1" sqref="D10 D30 D20 D15 D25">
      <formula1>$D$38:$D$39</formula1>
    </dataValidation>
  </dataValidations>
  <hyperlinks>
    <hyperlink ref="D35" location="'Вопрос-7'!A1" display="&lt;&lt; назад"/>
    <hyperlink ref="E35" location="'Вопрос-9'!A1" display="'Вопрос-9'!A1"/>
    <hyperlink ref="E3" location="'Вопрос-9'!A1" display="'Вопрос-9'!A1"/>
    <hyperlink ref="D3" location="'Вопрос-7'!A1" display="&lt;&lt; назад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Начало</vt:lpstr>
      <vt:lpstr>Вопрос-1</vt:lpstr>
      <vt:lpstr>Вопрос-2</vt:lpstr>
      <vt:lpstr>Вопрос-3</vt:lpstr>
      <vt:lpstr>Вопрос-4</vt:lpstr>
      <vt:lpstr>Вопрос-5</vt:lpstr>
      <vt:lpstr>Вопрос-6</vt:lpstr>
      <vt:lpstr>Вопрос-7</vt:lpstr>
      <vt:lpstr>Вопрос-8</vt:lpstr>
      <vt:lpstr>Вопрос-9</vt:lpstr>
      <vt:lpstr>Вопрос-10</vt:lpstr>
      <vt:lpstr>Вопрос-11</vt:lpstr>
      <vt:lpstr>Вопрос-12</vt:lpstr>
      <vt:lpstr>Результат</vt:lpstr>
      <vt:lpstr>Орг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 Петр Михайлович</dc:creator>
  <cp:lastModifiedBy>Dmitry Shein</cp:lastModifiedBy>
  <cp:lastPrinted>2022-03-05T11:49:05Z</cp:lastPrinted>
  <dcterms:created xsi:type="dcterms:W3CDTF">2021-04-02T14:18:53Z</dcterms:created>
  <dcterms:modified xsi:type="dcterms:W3CDTF">2022-06-10T16:48:26Z</dcterms:modified>
</cp:coreProperties>
</file>